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fileSharing readOnlyRecommended="1"/>
  <workbookPr updateLinks="never" codeName="ThisWorkbook" defaultThemeVersion="124226"/>
  <mc:AlternateContent xmlns:mc="http://schemas.openxmlformats.org/markup-compatibility/2006">
    <mc:Choice Requires="x15">
      <x15ac:absPath xmlns:x15ac="http://schemas.microsoft.com/office/spreadsheetml/2010/11/ac" url="C:\Users\leonie.meurant\Downloads\"/>
    </mc:Choice>
  </mc:AlternateContent>
  <xr:revisionPtr revIDLastSave="0" documentId="8_{3273B21B-51D2-409E-B562-E98E4291B682}" xr6:coauthVersionLast="47" xr6:coauthVersionMax="47" xr10:uidLastSave="{00000000-0000-0000-0000-000000000000}"/>
  <bookViews>
    <workbookView xWindow="28680" yWindow="-120" windowWidth="29040" windowHeight="15840" tabRatio="816" activeTab="10" xr2:uid="{00000000-000D-0000-FFFF-FFFF00000000}"/>
  </bookViews>
  <sheets>
    <sheet name="2019" sheetId="35" r:id="rId1"/>
    <sheet name="2018" sheetId="28" r:id="rId2"/>
    <sheet name="2017" sheetId="29" r:id="rId3"/>
    <sheet name="2016" sheetId="30" r:id="rId4"/>
    <sheet name="2015" sheetId="31" r:id="rId5"/>
    <sheet name="2014" sheetId="32" r:id="rId6"/>
    <sheet name="2013" sheetId="33" r:id="rId7"/>
    <sheet name="2012" sheetId="34" r:id="rId8"/>
    <sheet name="2011" sheetId="36" r:id="rId9"/>
    <sheet name="2010" sheetId="37" r:id="rId10"/>
    <sheet name="2007" sheetId="39" r:id="rId11"/>
    <sheet name="GCD_DOP_NSW" sheetId="19" state="veryHidden" r:id="rId12"/>
    <sheet name="Unit Record Data" sheetId="20" state="veryHidden" r:id="rId13"/>
    <sheet name="Address Fields" sheetId="21" state="veryHidden" r:id="rId14"/>
    <sheet name="Legal Appeals" sheetId="22" state="veryHidden" r:id="rId15"/>
    <sheet name="S96D Reviews &amp; Arbitrators" sheetId="23" state="veryHidden" r:id="rId16"/>
    <sheet name="GCD_DOP_SEPP" sheetId="17" state="veryHidden" r:id="rId17"/>
    <sheet name="Variations data" sheetId="18" state="veryHidden" r:id="rId18"/>
  </sheets>
  <definedNames>
    <definedName name="Appeal_against_planning_arbitrator_decision__Y_N">'Legal Appeals'!$G$6</definedName>
    <definedName name="contact_email_DOP_NSW">GCD_DOP_NSW!$B$12</definedName>
    <definedName name="contact_email_DOP_SEPP">GCD_DOP_SEPP!$B$9</definedName>
    <definedName name="contact_name_DOP_NSW">GCD_DOP_NSW!$B$10</definedName>
    <definedName name="contact_name_DOP_SEPP">GCD_DOP_SEPP!$B$7</definedName>
    <definedName name="contact_phone_DOP_NSW">GCD_DOP_NSW!$B$11</definedName>
    <definedName name="contact_phone_DOP_SEPP">GCD_DOP_SEPP!$B$8</definedName>
    <definedName name="council_const_cert_issued">GCD_DOP_NSW!$B$22</definedName>
    <definedName name="council_name_DOP_NSW">GCD_DOP_NSW!$B$6</definedName>
    <definedName name="council_name_DOP_SEPP">GCD_DOP_SEPP!$B$6</definedName>
    <definedName name="council_occ_cert_issued">GCD_DOP_NSW!$B$23</definedName>
    <definedName name="council_strata_cert_issued">GCD_DOP_NSW!$B$25</definedName>
    <definedName name="council_subdiv_cert_issued">GCD_DOP_NSW!$B$24</definedName>
    <definedName name="da_tracking_name">GCD_DOP_NSW!$B$8</definedName>
    <definedName name="end_date_DOP_NSW">GCD_DOP_NSW!$F$14</definedName>
    <definedName name="end_date_DOP_SEPP">GCD_DOP_SEPP!$B$11</definedName>
    <definedName name="_xlnm.Print_Area" localSheetId="13">'Address Fields'!$A$1:$K$26</definedName>
    <definedName name="_xlnm.Print_Area" localSheetId="11">GCD_DOP_NSW!$A$1:$I$32</definedName>
    <definedName name="_xlnm.Print_Area" localSheetId="16">GCD_DOP_SEPP!$A$1:$D$12</definedName>
    <definedName name="_xlnm.Print_Area" localSheetId="14">'Legal Appeals'!$A$1:$F$6</definedName>
    <definedName name="_xlnm.Print_Area" localSheetId="12">'Unit Record Data'!$A$1:$AJ$15</definedName>
    <definedName name="private_const_cert_issued">GCD_DOP_NSW!$C$22</definedName>
    <definedName name="private_occ_cert_issued">GCD_DOP_NSW!$C$23</definedName>
    <definedName name="private_strata_cert_issued">GCD_DOP_NSW!$C$25</definedName>
    <definedName name="private_subdiv_cert_issued">GCD_DOP_NSW!$C$24</definedName>
    <definedName name="public_da_tracking_name">GCD_DOP_NSW!$B$9</definedName>
    <definedName name="staff_count">GCD_DOP_NSW!$B$7</definedName>
    <definedName name="start_date_DOP_NSW">GCD_DOP_NSW!$B$14</definedName>
    <definedName name="start_date_DOP_SEPP">GCD_DOP_SEPP!$B$10</definedName>
    <definedName name="total_variations">GCD_DOP_SEPP!$B$12</definedName>
    <definedName name="undet_appeal_count_end">GCD_DOP_NSW!$I$16</definedName>
    <definedName name="undet_appeal_count_start">GCD_DOP_NSW!$E$16</definedName>
    <definedName name="undet_da_count_end">GCD_DOP_NSW!$F$16</definedName>
    <definedName name="undet_da_count_start">GCD_DOP_NSW!$B$16</definedName>
    <definedName name="undet_s96_count_end">GCD_DOP_NSW!$G$16</definedName>
    <definedName name="undet_s96_count_start">GCD_DOP_NSW!$C$16</definedName>
    <definedName name="undet_s96d_count_end">GCD_DOP_NSW!$H$16</definedName>
    <definedName name="undet_s96d_count_start">GCD_DOP_NSW!$D$16</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53" i="35" l="1"/>
  <c r="L21" i="31"/>
  <c r="F52" i="30"/>
  <c r="I52" i="30"/>
  <c r="F50" i="30"/>
  <c r="I50" i="30"/>
  <c r="I48" i="30"/>
  <c r="F48" i="30"/>
  <c r="F26" i="30"/>
  <c r="L21" i="30"/>
  <c r="F21" i="30"/>
  <c r="L18" i="30"/>
  <c r="F18" i="30"/>
  <c r="H18" i="30"/>
  <c r="L40" i="29"/>
  <c r="L29" i="29"/>
  <c r="F29" i="29"/>
  <c r="L36" i="28"/>
  <c r="L32" i="28"/>
  <c r="L31" i="28"/>
  <c r="F27" i="28"/>
  <c r="L27" i="28" s="1"/>
  <c r="H27" i="28"/>
  <c r="L15" i="28"/>
  <c r="L8" i="28"/>
  <c r="L45" i="35"/>
  <c r="L16" i="35"/>
  <c r="L33" i="35"/>
  <c r="L26" i="35"/>
  <c r="L24" i="35"/>
  <c r="L21" i="35"/>
  <c r="L20" i="35"/>
  <c r="L13" i="35"/>
  <c r="L11" i="35"/>
  <c r="L8" i="35"/>
  <c r="L41" i="28"/>
  <c r="L32" i="35"/>
  <c r="L38" i="35"/>
  <c r="L26" i="31" l="1"/>
  <c r="L13" i="31"/>
  <c r="L22" i="28"/>
  <c r="L20" i="28"/>
  <c r="L13" i="28"/>
  <c r="L26" i="28"/>
  <c r="L35" i="28"/>
  <c r="L55" i="28"/>
  <c r="L54" i="28"/>
  <c r="L53" i="28"/>
  <c r="L66" i="28"/>
  <c r="L65" i="28"/>
  <c r="L64" i="28"/>
  <c r="L63" i="28"/>
  <c r="L60" i="28"/>
  <c r="L59" i="28"/>
  <c r="L58" i="28"/>
  <c r="L57" i="28"/>
  <c r="L67" i="28"/>
  <c r="L61" i="28"/>
  <c r="C53" i="35" l="1"/>
  <c r="L40" i="35"/>
  <c r="L41" i="35"/>
  <c r="L33" i="28" l="1"/>
  <c r="L24" i="28"/>
  <c r="L23" i="28"/>
  <c r="L12" i="28"/>
  <c r="L10" i="28"/>
  <c r="H21" i="30"/>
  <c r="H17" i="30"/>
  <c r="L17" i="30" s="1"/>
  <c r="L48" i="33" l="1"/>
  <c r="L15" i="37" l="1"/>
  <c r="L12" i="37"/>
  <c r="L13" i="37"/>
  <c r="L14" i="37"/>
  <c r="L16" i="37"/>
  <c r="L17" i="37"/>
  <c r="L18" i="37"/>
  <c r="L19" i="37"/>
  <c r="L20" i="37"/>
  <c r="L21" i="37"/>
  <c r="L22" i="37"/>
  <c r="L23" i="37"/>
  <c r="L24" i="37"/>
  <c r="L25" i="37"/>
  <c r="L26" i="37"/>
  <c r="L27" i="37"/>
  <c r="L28" i="37"/>
  <c r="L29" i="37"/>
  <c r="L30" i="37"/>
  <c r="L31" i="37"/>
  <c r="L32" i="37"/>
  <c r="L33" i="37"/>
  <c r="L34" i="37"/>
  <c r="L35" i="37"/>
  <c r="L36" i="37"/>
  <c r="L37" i="37"/>
  <c r="L38" i="37"/>
  <c r="L39" i="37"/>
  <c r="L40" i="37"/>
  <c r="L41" i="37"/>
  <c r="L42" i="37"/>
  <c r="L43" i="37"/>
  <c r="L44" i="37"/>
  <c r="L45" i="37"/>
  <c r="L46" i="37"/>
  <c r="L47" i="37"/>
  <c r="L48" i="37"/>
  <c r="L49" i="37"/>
  <c r="L50" i="37"/>
  <c r="L51" i="37"/>
  <c r="L52" i="37"/>
  <c r="L53" i="37"/>
  <c r="L54" i="37"/>
  <c r="L55" i="37"/>
  <c r="L56" i="37"/>
  <c r="L57" i="37"/>
  <c r="L58" i="37"/>
  <c r="L59" i="37"/>
  <c r="L60" i="37"/>
  <c r="L61" i="37"/>
  <c r="L62" i="37"/>
  <c r="L63" i="37"/>
  <c r="L64" i="37"/>
  <c r="L65" i="37"/>
  <c r="L66" i="37"/>
  <c r="L67" i="37"/>
  <c r="L68" i="37"/>
  <c r="L69" i="37"/>
  <c r="L70" i="37"/>
  <c r="L71" i="37"/>
  <c r="L72" i="37"/>
  <c r="L73" i="37"/>
  <c r="L74" i="37"/>
  <c r="L75" i="37"/>
  <c r="L76" i="37"/>
  <c r="L77" i="37"/>
  <c r="L78" i="37"/>
  <c r="L79" i="37"/>
  <c r="L80" i="37"/>
  <c r="L81" i="37"/>
  <c r="L82" i="37"/>
  <c r="L83" i="37"/>
  <c r="L84" i="37"/>
  <c r="L85" i="37"/>
  <c r="L86" i="37"/>
  <c r="L87" i="37"/>
  <c r="L88" i="37"/>
  <c r="L89" i="37"/>
  <c r="L90" i="37"/>
  <c r="L91" i="37"/>
  <c r="L92" i="37"/>
  <c r="L93" i="37"/>
  <c r="L94" i="37"/>
  <c r="L95" i="37"/>
  <c r="L96" i="37"/>
  <c r="L97" i="37"/>
  <c r="L98" i="37"/>
  <c r="L99" i="37"/>
  <c r="L100" i="37"/>
  <c r="L101" i="37"/>
  <c r="L102" i="37"/>
  <c r="L103" i="37"/>
  <c r="L104" i="37"/>
  <c r="L105" i="37"/>
  <c r="L106" i="37"/>
  <c r="L107" i="37"/>
  <c r="L108" i="37"/>
  <c r="L109" i="37"/>
  <c r="L110" i="37"/>
  <c r="L111" i="37"/>
  <c r="L112" i="37"/>
  <c r="L113" i="37"/>
  <c r="L114" i="37"/>
  <c r="L115" i="37"/>
  <c r="L116" i="37"/>
  <c r="L117" i="37"/>
  <c r="L118" i="37"/>
  <c r="L119" i="37"/>
  <c r="L120" i="37"/>
  <c r="L121" i="37"/>
  <c r="L122" i="37"/>
  <c r="L123" i="37"/>
  <c r="L124" i="37"/>
  <c r="L125" i="37"/>
  <c r="L126" i="37"/>
  <c r="L127" i="37"/>
  <c r="L128" i="37"/>
  <c r="L129" i="37"/>
  <c r="L130" i="37"/>
  <c r="L131" i="37"/>
  <c r="L132" i="37"/>
  <c r="L133" i="37"/>
  <c r="L134" i="37"/>
  <c r="L135" i="37"/>
  <c r="L136" i="37"/>
  <c r="L137" i="37"/>
  <c r="L138" i="37"/>
  <c r="L139" i="37"/>
  <c r="L140" i="37"/>
  <c r="L141" i="37"/>
  <c r="L142" i="37"/>
  <c r="L143" i="37"/>
  <c r="L144" i="37"/>
  <c r="L145" i="37"/>
  <c r="L146" i="37"/>
  <c r="L147" i="37"/>
  <c r="L148" i="37"/>
  <c r="L149" i="37"/>
  <c r="L150" i="37"/>
  <c r="L151" i="37"/>
  <c r="L152" i="37"/>
  <c r="L153" i="37"/>
  <c r="L154" i="37"/>
  <c r="L155" i="37"/>
  <c r="L156" i="37"/>
  <c r="L157" i="37"/>
  <c r="L158" i="37"/>
  <c r="L159" i="37"/>
  <c r="L160" i="37"/>
  <c r="L161" i="37"/>
  <c r="L162" i="37"/>
  <c r="L163" i="37"/>
  <c r="L164" i="37"/>
  <c r="L165" i="37"/>
  <c r="L166" i="37"/>
  <c r="L167" i="37"/>
  <c r="L168" i="37"/>
  <c r="L169" i="37"/>
  <c r="L170" i="37"/>
  <c r="L171" i="37"/>
  <c r="L172" i="37"/>
  <c r="L173" i="37"/>
  <c r="L174" i="37"/>
  <c r="L175" i="37"/>
  <c r="L176" i="37"/>
  <c r="L177" i="37"/>
  <c r="L178" i="37"/>
  <c r="L179" i="37"/>
  <c r="L180" i="37"/>
  <c r="L181" i="37"/>
  <c r="L11" i="37"/>
  <c r="L10" i="37"/>
  <c r="L8" i="37"/>
  <c r="L6" i="37"/>
  <c r="L15" i="36"/>
  <c r="L17" i="36"/>
  <c r="L18" i="36"/>
  <c r="L19" i="36"/>
  <c r="L20" i="36"/>
  <c r="L21" i="36"/>
  <c r="L23" i="36"/>
  <c r="L24" i="36"/>
  <c r="L25" i="36"/>
  <c r="L27" i="36"/>
  <c r="L29" i="36"/>
  <c r="L30" i="36"/>
  <c r="L34" i="36"/>
  <c r="L35" i="36"/>
  <c r="L36" i="36"/>
  <c r="L38" i="36"/>
  <c r="L39" i="36"/>
  <c r="L40" i="36"/>
  <c r="L41" i="36"/>
  <c r="L43" i="36"/>
  <c r="L8" i="36"/>
  <c r="L9" i="36"/>
  <c r="L10" i="36"/>
  <c r="L12" i="36"/>
  <c r="L6" i="34"/>
  <c r="L7" i="34"/>
  <c r="L8" i="34"/>
  <c r="L9" i="34"/>
  <c r="L10" i="34"/>
  <c r="L11" i="34"/>
  <c r="L12" i="34"/>
  <c r="L13" i="34"/>
  <c r="L14" i="34"/>
  <c r="L15" i="34"/>
  <c r="L16" i="34"/>
  <c r="L18" i="34"/>
  <c r="L21" i="34"/>
  <c r="L26" i="34"/>
  <c r="L28" i="34"/>
  <c r="L29" i="34"/>
  <c r="L32" i="34"/>
  <c r="L36" i="34"/>
  <c r="L37" i="34"/>
  <c r="L38" i="34"/>
  <c r="L39" i="34"/>
  <c r="L41" i="34"/>
  <c r="L42" i="34"/>
  <c r="L52" i="34"/>
  <c r="L49" i="34"/>
  <c r="L48" i="34"/>
  <c r="L47" i="34"/>
  <c r="C59" i="35" l="1"/>
  <c r="L47" i="36"/>
  <c r="B60" i="35" s="1"/>
  <c r="C60" i="35"/>
  <c r="L25" i="28"/>
  <c r="L19" i="28"/>
  <c r="L17" i="28"/>
  <c r="L11" i="28"/>
  <c r="L7" i="28"/>
  <c r="L28" i="35"/>
  <c r="L43" i="35" s="1"/>
  <c r="L48" i="29"/>
  <c r="L37" i="29"/>
  <c r="L26" i="29"/>
  <c r="L39" i="29"/>
  <c r="L38" i="29"/>
  <c r="L44" i="39" l="1"/>
  <c r="L18" i="39"/>
  <c r="L53" i="39" l="1"/>
  <c r="L8" i="33" l="1"/>
  <c r="L7" i="33"/>
  <c r="L6" i="33"/>
  <c r="L14" i="33"/>
  <c r="L22" i="33"/>
  <c r="L23" i="33"/>
  <c r="L28" i="33"/>
  <c r="L29" i="33"/>
  <c r="L30" i="33"/>
  <c r="L31" i="33"/>
  <c r="L32" i="33"/>
  <c r="L33" i="33"/>
  <c r="L34" i="33"/>
  <c r="L41" i="33"/>
  <c r="L42" i="33"/>
  <c r="L44" i="33"/>
  <c r="L45" i="33"/>
  <c r="L46" i="33"/>
  <c r="L47" i="33"/>
  <c r="L49" i="33"/>
  <c r="L50" i="33"/>
  <c r="L55" i="33"/>
  <c r="L56" i="33"/>
  <c r="L57" i="33"/>
  <c r="L58" i="33"/>
  <c r="L59" i="33"/>
  <c r="L60" i="33"/>
  <c r="L62" i="33"/>
  <c r="L63" i="33"/>
  <c r="L64" i="33"/>
  <c r="L65" i="33"/>
  <c r="L10" i="35" l="1"/>
  <c r="L9" i="35" l="1"/>
  <c r="H58" i="29" l="1"/>
  <c r="L58" i="29" s="1"/>
  <c r="C54" i="35" s="1"/>
  <c r="H47" i="29"/>
  <c r="H57" i="29"/>
  <c r="L69" i="28"/>
  <c r="L46" i="29"/>
  <c r="H46" i="29"/>
  <c r="L40" i="33" l="1"/>
  <c r="L13" i="33"/>
  <c r="L11" i="33"/>
  <c r="H30" i="30"/>
  <c r="L30" i="30" s="1"/>
  <c r="H29" i="30"/>
  <c r="L29" i="30" s="1"/>
  <c r="H28" i="30"/>
  <c r="L28" i="30" s="1"/>
  <c r="H27" i="30"/>
  <c r="L27" i="30" s="1"/>
  <c r="B52" i="35" l="1"/>
  <c r="F49" i="29" l="1"/>
  <c r="L5" i="34" l="1"/>
  <c r="L54" i="34" s="1"/>
  <c r="B59" i="35" s="1"/>
  <c r="H35" i="33" l="1"/>
  <c r="H61" i="33"/>
  <c r="I61" i="33" l="1"/>
  <c r="L61" i="33"/>
  <c r="H27" i="33"/>
  <c r="H26" i="33"/>
  <c r="L26" i="33" s="1"/>
  <c r="H43" i="33"/>
  <c r="I43" i="33" l="1"/>
  <c r="L43" i="33"/>
  <c r="L66" i="33" s="1"/>
  <c r="I27" i="33"/>
  <c r="L27" i="33"/>
  <c r="I45" i="33"/>
  <c r="I42" i="33"/>
  <c r="H25" i="33"/>
  <c r="H24" i="33"/>
  <c r="I24" i="33" l="1"/>
  <c r="L24" i="33"/>
  <c r="I25" i="33"/>
  <c r="L25" i="33"/>
  <c r="I21" i="33"/>
  <c r="H21" i="33"/>
  <c r="L21" i="33" s="1"/>
  <c r="I20" i="33"/>
  <c r="H20" i="33"/>
  <c r="L20" i="33" s="1"/>
  <c r="I17" i="33"/>
  <c r="I16" i="33"/>
  <c r="I19" i="33"/>
  <c r="H18" i="33"/>
  <c r="L18" i="33" s="1"/>
  <c r="H17" i="33"/>
  <c r="H16" i="33"/>
  <c r="F17" i="33" l="1"/>
  <c r="L17" i="33" s="1"/>
  <c r="F16" i="33"/>
  <c r="L16" i="33" s="1"/>
  <c r="C58" i="35" s="1"/>
  <c r="H19" i="33"/>
  <c r="L19" i="33" s="1"/>
  <c r="L36" i="33" l="1"/>
  <c r="L69" i="33" s="1"/>
  <c r="B58" i="35" s="1"/>
  <c r="L37" i="28"/>
  <c r="L71" i="28" s="1"/>
  <c r="L10" i="29"/>
  <c r="L35" i="29"/>
  <c r="H56" i="29"/>
  <c r="L56" i="29" s="1"/>
  <c r="H34" i="29"/>
  <c r="L34" i="29" s="1"/>
  <c r="H33" i="29"/>
  <c r="L32" i="29"/>
  <c r="L31" i="29"/>
  <c r="L27" i="29"/>
  <c r="H25" i="29"/>
  <c r="L25" i="29" s="1"/>
  <c r="H55" i="29"/>
  <c r="L55" i="29" s="1"/>
  <c r="H23" i="29"/>
  <c r="L23" i="29" s="1"/>
  <c r="H22" i="29"/>
  <c r="L22" i="29" s="1"/>
  <c r="L21" i="29"/>
  <c r="H54" i="29"/>
  <c r="L54" i="29" s="1"/>
  <c r="H53" i="29"/>
  <c r="L53" i="29" s="1"/>
  <c r="H52" i="29"/>
  <c r="H20" i="29"/>
  <c r="L20" i="29" s="1"/>
  <c r="H51" i="29"/>
  <c r="L51" i="29" s="1"/>
  <c r="L19" i="29"/>
  <c r="H50" i="29"/>
  <c r="L50" i="29" s="1"/>
  <c r="L16" i="29"/>
  <c r="H15" i="29"/>
  <c r="L15" i="29" s="1"/>
  <c r="L14" i="29"/>
  <c r="L13" i="29"/>
  <c r="H12" i="29"/>
  <c r="L12" i="29" s="1"/>
  <c r="H11" i="29"/>
  <c r="L11" i="29" s="1"/>
  <c r="H49" i="29"/>
  <c r="L49" i="29" s="1"/>
  <c r="H9" i="29"/>
  <c r="L9" i="29" s="1"/>
  <c r="H8" i="29"/>
  <c r="L8" i="29" s="1"/>
  <c r="L7" i="29"/>
  <c r="L52" i="30"/>
  <c r="H51" i="30"/>
  <c r="L51" i="30" s="1"/>
  <c r="L50" i="30"/>
  <c r="H49" i="30"/>
  <c r="L49" i="30" s="1"/>
  <c r="H33" i="30"/>
  <c r="L33" i="30" s="1"/>
  <c r="H32" i="30"/>
  <c r="L32" i="30" s="1"/>
  <c r="H31" i="30"/>
  <c r="L31" i="30" s="1"/>
  <c r="L26" i="30"/>
  <c r="H25" i="30"/>
  <c r="L25" i="30" s="1"/>
  <c r="H24" i="30"/>
  <c r="L24" i="30" s="1"/>
  <c r="L8" i="30"/>
  <c r="H7" i="30"/>
  <c r="L7" i="30" s="1"/>
  <c r="L48" i="30"/>
  <c r="L47" i="30"/>
  <c r="H46" i="30"/>
  <c r="L46" i="30" s="1"/>
  <c r="H45" i="30"/>
  <c r="L45" i="30" s="1"/>
  <c r="L44" i="30"/>
  <c r="L43" i="30"/>
  <c r="H42" i="30"/>
  <c r="L42" i="30" s="1"/>
  <c r="H41" i="30"/>
  <c r="L41" i="30" s="1"/>
  <c r="H40" i="30"/>
  <c r="L40" i="30" s="1"/>
  <c r="H39" i="30"/>
  <c r="L39" i="30" s="1"/>
  <c r="H9" i="30"/>
  <c r="L9" i="30" s="1"/>
  <c r="H38" i="30"/>
  <c r="L24" i="31"/>
  <c r="L23" i="31"/>
  <c r="H59" i="31"/>
  <c r="H58" i="31"/>
  <c r="H29" i="31"/>
  <c r="L29" i="31" s="1"/>
  <c r="H57" i="31"/>
  <c r="L57" i="31" s="1"/>
  <c r="H56" i="31"/>
  <c r="L56" i="31" s="1"/>
  <c r="H30" i="31"/>
  <c r="L30" i="31" s="1"/>
  <c r="H55" i="31"/>
  <c r="L55" i="31" s="1"/>
  <c r="H31" i="31"/>
  <c r="L31" i="31" s="1"/>
  <c r="L54" i="31"/>
  <c r="H33" i="31"/>
  <c r="L33" i="31" s="1"/>
  <c r="H32" i="31"/>
  <c r="L32" i="31" s="1"/>
  <c r="H53" i="31"/>
  <c r="H36" i="31"/>
  <c r="L36" i="31" s="1"/>
  <c r="H52" i="31"/>
  <c r="L52" i="31" s="1"/>
  <c r="H51" i="31"/>
  <c r="L51" i="31" s="1"/>
  <c r="H35" i="31"/>
  <c r="L35" i="31" s="1"/>
  <c r="H50" i="31"/>
  <c r="L50" i="31" s="1"/>
  <c r="H25" i="31"/>
  <c r="L25" i="31" s="1"/>
  <c r="H20" i="31"/>
  <c r="L20" i="31" s="1"/>
  <c r="H19" i="31"/>
  <c r="L19" i="31" s="1"/>
  <c r="H18" i="31"/>
  <c r="H49" i="31"/>
  <c r="H48" i="31"/>
  <c r="L48" i="31" s="1"/>
  <c r="H47" i="31"/>
  <c r="L47" i="31" s="1"/>
  <c r="L16" i="31"/>
  <c r="H46" i="31"/>
  <c r="L46" i="31" s="1"/>
  <c r="H12" i="31"/>
  <c r="L12" i="31" s="1"/>
  <c r="H11" i="31"/>
  <c r="L11" i="31" s="1"/>
  <c r="H44" i="31"/>
  <c r="L44" i="31" s="1"/>
  <c r="H43" i="31"/>
  <c r="L43" i="31" s="1"/>
  <c r="H42" i="31"/>
  <c r="H41" i="31"/>
  <c r="L41" i="31" s="1"/>
  <c r="H10" i="31"/>
  <c r="L10" i="31" s="1"/>
  <c r="H9" i="31"/>
  <c r="L9" i="31" s="1"/>
  <c r="H8" i="31"/>
  <c r="L8" i="31" s="1"/>
  <c r="H7" i="31"/>
  <c r="L7" i="31" s="1"/>
  <c r="H22" i="31"/>
  <c r="L22" i="31" s="1"/>
  <c r="H32" i="32"/>
  <c r="H55" i="32"/>
  <c r="H31" i="32"/>
  <c r="H54" i="32"/>
  <c r="H30" i="32"/>
  <c r="H29" i="32"/>
  <c r="H52" i="32"/>
  <c r="H51" i="32"/>
  <c r="H50" i="32"/>
  <c r="H28" i="32"/>
  <c r="H27" i="32"/>
  <c r="H26" i="32"/>
  <c r="H25" i="32"/>
  <c r="H49" i="32"/>
  <c r="H23" i="32"/>
  <c r="H22" i="32"/>
  <c r="H21" i="32"/>
  <c r="H48" i="32"/>
  <c r="H20" i="32"/>
  <c r="H47" i="32"/>
  <c r="H17" i="32"/>
  <c r="H46" i="32"/>
  <c r="H45" i="32"/>
  <c r="H16" i="32"/>
  <c r="H44" i="32"/>
  <c r="H43" i="32"/>
  <c r="H42" i="32"/>
  <c r="H41" i="32"/>
  <c r="H13" i="32"/>
  <c r="H12" i="32"/>
  <c r="H11" i="32"/>
  <c r="H40" i="32"/>
  <c r="H10" i="32"/>
  <c r="H9" i="32"/>
  <c r="H39" i="32"/>
  <c r="H8" i="32"/>
  <c r="H7" i="32"/>
  <c r="C55" i="35" l="1"/>
  <c r="L60" i="29"/>
  <c r="L41" i="29"/>
  <c r="L37" i="31"/>
  <c r="L53" i="30"/>
  <c r="L34" i="30"/>
  <c r="L60" i="31"/>
  <c r="L52" i="32"/>
  <c r="H14" i="32"/>
  <c r="L14" i="32" s="1"/>
  <c r="H38" i="32"/>
  <c r="L38" i="32" s="1"/>
  <c r="L31" i="32"/>
  <c r="L30" i="32"/>
  <c r="L29" i="32"/>
  <c r="L53" i="32"/>
  <c r="L51" i="32"/>
  <c r="L28" i="32"/>
  <c r="L27" i="32"/>
  <c r="L26" i="32"/>
  <c r="L25" i="32"/>
  <c r="L22" i="32"/>
  <c r="L21" i="32"/>
  <c r="L48" i="32"/>
  <c r="L20" i="32"/>
  <c r="L19" i="32"/>
  <c r="L18" i="32"/>
  <c r="L47" i="32"/>
  <c r="L17" i="32"/>
  <c r="L46" i="32"/>
  <c r="L45" i="32"/>
  <c r="L16" i="32"/>
  <c r="L44" i="32"/>
  <c r="L43" i="32"/>
  <c r="L42" i="32"/>
  <c r="L41" i="32"/>
  <c r="L13" i="32"/>
  <c r="L12" i="32"/>
  <c r="L11" i="32"/>
  <c r="L40" i="32"/>
  <c r="L10" i="32"/>
  <c r="L8" i="32"/>
  <c r="L62" i="29" l="1"/>
  <c r="B54" i="35" s="1"/>
  <c r="C57" i="35"/>
  <c r="C61" i="35" s="1"/>
  <c r="L62" i="31"/>
  <c r="B56" i="35" s="1"/>
  <c r="L34" i="32"/>
  <c r="L55" i="30"/>
  <c r="B55" i="35" s="1"/>
  <c r="L56" i="32"/>
  <c r="L58" i="32" l="1"/>
  <c r="B57" i="35" s="1"/>
  <c r="B61"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helstroom</author>
  </authors>
  <commentList>
    <comment ref="M3" authorId="0" shapeId="0" xr:uid="{00000000-0006-0000-0B00-000001000000}">
      <text>
        <r>
          <rPr>
            <sz val="8"/>
            <color indexed="81"/>
            <rFont val="Tahoma"/>
            <family val="2"/>
          </rPr>
          <t>A "Y" in this field will cause the dropdown selections to be fully descriptive text.
A "N" will mean that the dropdown selection is only a 
number that corresponds to the selection number recorded in the "Instruction &amp; Definitions" tabulation.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0" background="1">
    <webPr url="\\ccaut02\browse2excel\allison.magee\dm\e_dm120.xml" htmlTables="1" htmlFormat="all"/>
  </connection>
</connections>
</file>

<file path=xl/sharedStrings.xml><?xml version="1.0" encoding="utf-8"?>
<sst xmlns="http://schemas.openxmlformats.org/spreadsheetml/2006/main" count="3275" uniqueCount="2314">
  <si>
    <t>INFRASTRUCTURE CHARGES REGISTER</t>
  </si>
  <si>
    <t>Adopted Infrastucture Charges Resolution (No. 1 of 2015) - effective from 1 July 2015 
Bowen Shire Council Planning Scheme 2006
and
Whitsunday Shire Council Planning Scheme 2009
Resolution made under Section 630 of the Sustainable Planning Act 2009 (SPA)</t>
  </si>
  <si>
    <t>Infrastructure Charges Resoultion (No. 3 of 2018) - effective from 29 June 2018
Whitsunday Regional Council Planning Scheme 2017</t>
  </si>
  <si>
    <t>Development Approval Details</t>
  </si>
  <si>
    <t>Infrastructure Charges</t>
  </si>
  <si>
    <t>Infrastructure Agreement</t>
  </si>
  <si>
    <t>File Number</t>
  </si>
  <si>
    <t>Approval Lapse Date</t>
  </si>
  <si>
    <t>Development Description</t>
  </si>
  <si>
    <t>Property Address</t>
  </si>
  <si>
    <t>Property Description</t>
  </si>
  <si>
    <t>Charge Levied</t>
  </si>
  <si>
    <t>Calculation</t>
  </si>
  <si>
    <t>Payment Received</t>
  </si>
  <si>
    <t>Receipt Details</t>
  </si>
  <si>
    <t>Balance Outstanding</t>
  </si>
  <si>
    <t>Date of Agreement</t>
  </si>
  <si>
    <t>Agreement Reference</t>
  </si>
  <si>
    <t>Infrastructure Desc</t>
  </si>
  <si>
    <t>Items Outstanding</t>
  </si>
  <si>
    <t>Completion Due Date</t>
  </si>
  <si>
    <t>Date Finalised</t>
  </si>
  <si>
    <t>Amount</t>
  </si>
  <si>
    <t>Date</t>
  </si>
  <si>
    <t>Receipt No</t>
  </si>
  <si>
    <t>RECONFIGURING A LOT</t>
  </si>
  <si>
    <t>031.2019.00000027.001</t>
  </si>
  <si>
    <t>ROL - 1 into 13</t>
  </si>
  <si>
    <t>385 Sugarloaf Road, Riordanvale</t>
  </si>
  <si>
    <t>L: 40 HR: 110</t>
  </si>
  <si>
    <t>13 demand units less credits</t>
  </si>
  <si>
    <t>031.2019.00000451.001</t>
  </si>
  <si>
    <t>ROL - 1 into 2</t>
  </si>
  <si>
    <t>205 Paluma Road, Woodwark</t>
  </si>
  <si>
    <t xml:space="preserve">L: 83 SP: 253061 </t>
  </si>
  <si>
    <t>2 Demand unit less credits</t>
  </si>
  <si>
    <t>031.2019.00000276.001</t>
  </si>
  <si>
    <t>9 Timberland Road, Jubilee Pocket</t>
  </si>
  <si>
    <t>L: 12 RP: 731432</t>
  </si>
  <si>
    <t>031.2019.00000656.001</t>
  </si>
  <si>
    <t>596 Dingo Beach Road, Gregory River</t>
  </si>
  <si>
    <t xml:space="preserve">L: 15 RP: 739265 </t>
  </si>
  <si>
    <t>031.2019.00000115.001</t>
  </si>
  <si>
    <t>ROL - 2 into 4</t>
  </si>
  <si>
    <t>63 Moody Road Strathdickie, 65 Moody Road Strathdickie</t>
  </si>
  <si>
    <t>L: 10 RP: 749797, L: 11 RP: 861990</t>
  </si>
  <si>
    <t>4 demand units less 2 credits</t>
  </si>
  <si>
    <t>031.2019.00000264.001</t>
  </si>
  <si>
    <t>ROL - 1 into 46 + Park lot + Balance</t>
  </si>
  <si>
    <t>Parker Road, Cannonvale</t>
  </si>
  <si>
    <t>L: 7 RP: 729788</t>
  </si>
  <si>
    <t>48 demand units less credits</t>
  </si>
  <si>
    <t>031.2019.00000623.001</t>
  </si>
  <si>
    <t>4-6 Peak Drive, Jubilee Pocket</t>
  </si>
  <si>
    <t>L:102 SP:218221</t>
  </si>
  <si>
    <t>031.2019.00001165.001</t>
  </si>
  <si>
    <t>Coconut Grove, Airlie Beach</t>
  </si>
  <si>
    <t>L: 105 SP: 232115</t>
  </si>
  <si>
    <t>10 demand units less credits</t>
  </si>
  <si>
    <t>ROL SUB TOTAL</t>
  </si>
  <si>
    <t>MATERIAL CHANGE OF USE</t>
  </si>
  <si>
    <t>031.2019.00000384.001</t>
  </si>
  <si>
    <t>MCU Warehouse &amp; Office</t>
  </si>
  <si>
    <t>1-23 Galbraith Park Drive,Cannonvale</t>
  </si>
  <si>
    <t>L: 6 SP: 176042</t>
  </si>
  <si>
    <t>031.2019.00000417.001</t>
  </si>
  <si>
    <t>MCU - Caretaker's Residence</t>
  </si>
  <si>
    <t xml:space="preserve">42 Roma Peak Road, Bowen </t>
  </si>
  <si>
    <t>L: 30 RP: 891953</t>
  </si>
  <si>
    <t>1 Demand unit less credits</t>
  </si>
  <si>
    <t>031.2019.00000300.001</t>
  </si>
  <si>
    <t>MCU - 3 Multi-dwelling units</t>
  </si>
  <si>
    <t>2 McDonald Lane PROSERPINE, 21-23 Marathon Street PROSERPINE</t>
  </si>
  <si>
    <t xml:space="preserve">L: 2 RP: 725712, L: 2 RP: 713312 </t>
  </si>
  <si>
    <t>3 Demand unit less credits</t>
  </si>
  <si>
    <t>031.2019.00000619.001</t>
  </si>
  <si>
    <t>MCU - Food &amp; Drink Outlet</t>
  </si>
  <si>
    <t>2 Commerce Close, Cannonvale</t>
  </si>
  <si>
    <t xml:space="preserve">L: 1 RP: 748502 </t>
  </si>
  <si>
    <t>GFA less Existing lawful use GFA</t>
  </si>
  <si>
    <t>031.2019.00001050.001</t>
  </si>
  <si>
    <t>MCU - Aquaculture TASSAL</t>
  </si>
  <si>
    <t xml:space="preserve">15050 Bruce Highway, Gregory River </t>
  </si>
  <si>
    <t>L: 2 SP 241760</t>
  </si>
  <si>
    <t>031.2019.00000858.001</t>
  </si>
  <si>
    <t>5 x Accommodation Units</t>
  </si>
  <si>
    <t>122B Mandalay Road, Mandalay</t>
  </si>
  <si>
    <t>L:1 SP: 256580</t>
  </si>
  <si>
    <t>Rural Res + Existing lawful Use</t>
  </si>
  <si>
    <t>031.2019.00000580.001</t>
  </si>
  <si>
    <t>Medium Impact Industry (Spray painting)</t>
  </si>
  <si>
    <t>87 Shute Harbour Road, Cannonvale</t>
  </si>
  <si>
    <t>L: 27 RP: 726990</t>
  </si>
  <si>
    <t>GFA</t>
  </si>
  <si>
    <t>031.2019.00000561.001</t>
  </si>
  <si>
    <t>Dwelling House</t>
  </si>
  <si>
    <t>Nona Stree, Bowen</t>
  </si>
  <si>
    <t>L: 2 RP: 735117</t>
  </si>
  <si>
    <t>1 Demand unit</t>
  </si>
  <si>
    <t>031.2019.00000838.001</t>
  </si>
  <si>
    <t>Service Station</t>
  </si>
  <si>
    <t>3-5 Horsford Place, Proserpine</t>
  </si>
  <si>
    <t>L: 1 SP: 211549</t>
  </si>
  <si>
    <t>031.2019.00000640.001</t>
  </si>
  <si>
    <t>Extractive Industry</t>
  </si>
  <si>
    <t>L: 4 SP 241760</t>
  </si>
  <si>
    <t>031.2019.00000914.001</t>
  </si>
  <si>
    <t>24HR Gym - Indoor Sport</t>
  </si>
  <si>
    <t>8-28 Galbraith Park Dr, Cannonvale</t>
  </si>
  <si>
    <t>L:16 SP:177207</t>
  </si>
  <si>
    <t>031.2019.00000019.001</t>
  </si>
  <si>
    <t>Tourist Park</t>
  </si>
  <si>
    <t>2955 Shute Harbour Road, Flametree</t>
  </si>
  <si>
    <t>L: 62 SP: 259122</t>
  </si>
  <si>
    <t>19 Demand Units Less 31 credits</t>
  </si>
  <si>
    <t xml:space="preserve">Aquaculture </t>
  </si>
  <si>
    <t>L: 3, L: 4, L:5 SP 241760</t>
  </si>
  <si>
    <t>031.2019.00000246.001</t>
  </si>
  <si>
    <t>Tourist Park (RV Rest Stop)</t>
  </si>
  <si>
    <t>126 Main Street, Proserpine</t>
  </si>
  <si>
    <t>L: 11 RP: 835215</t>
  </si>
  <si>
    <t>031.2019.00000221.001</t>
  </si>
  <si>
    <t>Service Industry + Associated Office</t>
  </si>
  <si>
    <t>44 George Street, Bowen</t>
  </si>
  <si>
    <t>L: 12 RP: 724866</t>
  </si>
  <si>
    <t>031.2019.00000297.001</t>
  </si>
  <si>
    <t>MCU - 4 Multi-dwelling units</t>
  </si>
  <si>
    <t>33 Gordon Street, Bowen</t>
  </si>
  <si>
    <t>L: 2 RP: 717067</t>
  </si>
  <si>
    <t>031.2019.00000348.001</t>
  </si>
  <si>
    <t>Health Care Services + ISR (Physio)</t>
  </si>
  <si>
    <t>39 Powell Street, Bowen</t>
  </si>
  <si>
    <t>L: 3 RP:745641</t>
  </si>
  <si>
    <t>No change in GFA</t>
  </si>
  <si>
    <t xml:space="preserve">3 Multi-dwelling units </t>
  </si>
  <si>
    <t>031.2019.00001044.001</t>
  </si>
  <si>
    <t xml:space="preserve">Golf course and ancillary facilities </t>
  </si>
  <si>
    <t>Shute harbour road</t>
  </si>
  <si>
    <t>L: 131 SP: 261042</t>
  </si>
  <si>
    <t>031.2019.00001099.001</t>
  </si>
  <si>
    <t>Nature-based Tourism - 4 cabins</t>
  </si>
  <si>
    <t>12 Evans Road, Preston</t>
  </si>
  <si>
    <t>L: 2 SP: 308251</t>
  </si>
  <si>
    <t>4 Demand unit less credits</t>
  </si>
  <si>
    <t>031.2019.00001137</t>
  </si>
  <si>
    <t>Caravan park</t>
  </si>
  <si>
    <t>2634 Shute Harbour Road, Jubilee Pocket</t>
  </si>
  <si>
    <t>L: 2 RP: 723512</t>
  </si>
  <si>
    <t>031.2019.00001324</t>
  </si>
  <si>
    <t>Food &amp; Drink "Fishi"</t>
  </si>
  <si>
    <t>22 William Murray Drive, Cannonvale</t>
  </si>
  <si>
    <t>L: 5 BUP: 70593</t>
  </si>
  <si>
    <t>031.2019.00000984</t>
  </si>
  <si>
    <t>Adams Earthworks (Horsford Place)</t>
  </si>
  <si>
    <t>13 Horsford Place, Proserpine</t>
  </si>
  <si>
    <t>L: 3 SP:211549</t>
  </si>
  <si>
    <t>MCU SUB TOTAL</t>
  </si>
  <si>
    <t>2019 TOTAL OUTSTANDING INFRASTRUCTURE CHARGES</t>
  </si>
  <si>
    <t>Total</t>
  </si>
  <si>
    <t>Running Totals</t>
  </si>
  <si>
    <t>Commenced Use</t>
  </si>
  <si>
    <t>2015 doesn't auto calculate</t>
  </si>
  <si>
    <t>TOTAL</t>
  </si>
  <si>
    <t>031.2018.00000031.001</t>
  </si>
  <si>
    <t>Reconfiguration - Rural Residential</t>
  </si>
  <si>
    <t>Timberland Road, Jubilee Pocket</t>
  </si>
  <si>
    <t>L: 10 HR: 808882</t>
  </si>
  <si>
    <t>2 demand (less credit)</t>
  </si>
  <si>
    <t>031.2018.00000106.001</t>
  </si>
  <si>
    <t>121 Paluma Road, Woodwark</t>
  </si>
  <si>
    <t>L: 15 RP: 733405</t>
  </si>
  <si>
    <t>5 demand units (less credits)</t>
  </si>
  <si>
    <t>031.2018.00000222.001</t>
  </si>
  <si>
    <t>180 Tucker Road, Riordanvale</t>
  </si>
  <si>
    <t>L: 13 RP: 728351</t>
  </si>
  <si>
    <t>3 demand units (less credits)</t>
  </si>
  <si>
    <t>031.2018.00000295.001</t>
  </si>
  <si>
    <t xml:space="preserve">Reconfiguration - Rural  </t>
  </si>
  <si>
    <t>3867 Bowen Developmental Road, Bogie</t>
  </si>
  <si>
    <t>L: 31 SP: 108590</t>
  </si>
  <si>
    <t>2 demand unit (less credits)</t>
  </si>
  <si>
    <t>031.2018.00000157.001</t>
  </si>
  <si>
    <t>76 Orchid Road, Cannon Valley</t>
  </si>
  <si>
    <t>L: 53 SP: 219991</t>
  </si>
  <si>
    <t>031.2018.00000456.001</t>
  </si>
  <si>
    <t>Reconfiguration - One into Twenty-Seven</t>
  </si>
  <si>
    <t>Coyne Road, Cannonvale</t>
  </si>
  <si>
    <t>L: 2 SP: 218207</t>
  </si>
  <si>
    <t>27 demand units (less credits)</t>
  </si>
  <si>
    <t>031.2018.00000460.001</t>
  </si>
  <si>
    <t>Reconfiguration - One into Three</t>
  </si>
  <si>
    <t>1-23 Galbraith Park Drive, Cannonvale</t>
  </si>
  <si>
    <t>L: 6 DP: 176042</t>
  </si>
  <si>
    <t>031.2018.00000763.001</t>
  </si>
  <si>
    <t>ROL - Rural - 1 Lot into 2 Lots</t>
  </si>
  <si>
    <t>Hadlow Road, Kelsey Creek</t>
  </si>
  <si>
    <t>L: 165 HR1132</t>
  </si>
  <si>
    <t>031.2018.00000790.001</t>
  </si>
  <si>
    <t>ROL - 1 Lot into 2 Lots</t>
  </si>
  <si>
    <t>79 Langford Road, Flametree</t>
  </si>
  <si>
    <t>L: 10 SP: 299922</t>
  </si>
  <si>
    <t>2 demand units (less credit)</t>
  </si>
  <si>
    <t>031.2018.00001286.001</t>
  </si>
  <si>
    <t xml:space="preserve">41 Tucker Rd, Riordanvale </t>
  </si>
  <si>
    <t xml:space="preserve">L: 2 RP: 748011 </t>
  </si>
  <si>
    <t>031.2018.00001645.0</t>
  </si>
  <si>
    <t>ROL - 1 into 2 Lots</t>
  </si>
  <si>
    <t xml:space="preserve">45 Ridge View Road, Cannonvale </t>
  </si>
  <si>
    <t>L: 4 SP: 165640</t>
  </si>
  <si>
    <t>2 demand units</t>
  </si>
  <si>
    <t>45,025.74, 19296.75</t>
  </si>
  <si>
    <t>06/02/2020, 07/02/2020</t>
  </si>
  <si>
    <t>1048507, 1049410</t>
  </si>
  <si>
    <t>031.2018.00000461.0</t>
  </si>
  <si>
    <t>795 Gregory Cannon Valley Road</t>
  </si>
  <si>
    <t>L: 10 RP: 739259</t>
  </si>
  <si>
    <t>1 demand unit</t>
  </si>
  <si>
    <t>031.2018.00001365.0</t>
  </si>
  <si>
    <t>144 Wrights Road, Strathdickie</t>
  </si>
  <si>
    <t>L: 5 RP: 742872</t>
  </si>
  <si>
    <t>031.2018.00001494.0</t>
  </si>
  <si>
    <t>ROL - 1 into 3 Lots</t>
  </si>
  <si>
    <t>70 Brandy Creek Road, Brandy Creek</t>
  </si>
  <si>
    <t>L: 4 RP: 737348</t>
  </si>
  <si>
    <t>3 demand unit</t>
  </si>
  <si>
    <t>031.2018.00001720.001</t>
  </si>
  <si>
    <t>63 Pringle Road, Woodwark</t>
  </si>
  <si>
    <t>L: 20 SP: 134579</t>
  </si>
  <si>
    <t>1 demand unit (less credit)</t>
  </si>
  <si>
    <t>031.2018.00001478.001</t>
  </si>
  <si>
    <t>44 Lascelles Street, Merinda</t>
  </si>
  <si>
    <t>L: 507 M: 4881</t>
  </si>
  <si>
    <t>2 demand unit less credit</t>
  </si>
  <si>
    <t>031.2018.00000118.001</t>
  </si>
  <si>
    <t>67 Forestry Road, Brandy Creek</t>
  </si>
  <si>
    <t>L: 7 SP: 907469</t>
  </si>
  <si>
    <t>031.2018.00001241.001</t>
  </si>
  <si>
    <t>Telford Road, Strathdickie</t>
  </si>
  <si>
    <t xml:space="preserve">L: 51 RP: 849953 </t>
  </si>
  <si>
    <t>031.2018.00000896.001</t>
  </si>
  <si>
    <t>ROL - 1 into 12</t>
  </si>
  <si>
    <t>Botanica Drive WOODWARK</t>
  </si>
  <si>
    <t>L: 60 SP: 300010</t>
  </si>
  <si>
    <t>12 demand units less credits</t>
  </si>
  <si>
    <t>031.2018.00001486.001</t>
  </si>
  <si>
    <t>7 Mountain View, WOODWARK</t>
  </si>
  <si>
    <t>L: 131 SP: 176314</t>
  </si>
  <si>
    <t>2 demand units less credits</t>
  </si>
  <si>
    <t>031.2018.00001560.001</t>
  </si>
  <si>
    <t>ROL - 1 into 2 lots</t>
  </si>
  <si>
    <t>150 Orchid Road, Cannon Valley</t>
  </si>
  <si>
    <t>L: 2 SP: 268376</t>
  </si>
  <si>
    <t>031.2018.00001574.001</t>
  </si>
  <si>
    <t>50 Wattle Road, CANNON VALLEY</t>
  </si>
  <si>
    <t>L:24 RP:733390</t>
  </si>
  <si>
    <t>031.2018.00001025.001</t>
  </si>
  <si>
    <t>17 Parker Road, Cannonvale</t>
  </si>
  <si>
    <t>L: 6 SP: 218193</t>
  </si>
  <si>
    <t>031.2018.00000308.001</t>
  </si>
  <si>
    <t>ROL - 1 into 6 Lots</t>
  </si>
  <si>
    <t>38 Raintree Place Airlie Beach</t>
  </si>
  <si>
    <t>L: 91 SP: 201430</t>
  </si>
  <si>
    <t>6 deman units less credits</t>
  </si>
  <si>
    <t>031.2018.00001120.001</t>
  </si>
  <si>
    <t>23 Hibiscus Road CANNON VALLEY</t>
  </si>
  <si>
    <t>L: 52 RP: 739975</t>
  </si>
  <si>
    <t>031.2018.00000143.001</t>
  </si>
  <si>
    <t>Material Change of Use - Indoor Recreation "Whitsunday Gold Coffee"</t>
  </si>
  <si>
    <t>Bruce Highway, Hamilton Island</t>
  </si>
  <si>
    <t>L: 2 RP: 746319</t>
  </si>
  <si>
    <t>$200 per sqm of GFA plus $10 per sqm of imnpervious area (less credits &amp; EDIP)</t>
  </si>
  <si>
    <t>031.2018.00001211.001</t>
  </si>
  <si>
    <t>MCU - 2 Additional Cabins</t>
  </si>
  <si>
    <t>2634 Shute Harbour Rd Jubilee Pocket</t>
  </si>
  <si>
    <t xml:space="preserve">L: 22 RP: 723512 </t>
  </si>
  <si>
    <t xml:space="preserve">2 demand units </t>
  </si>
  <si>
    <t>031.2018.00000856.0</t>
  </si>
  <si>
    <t xml:space="preserve">MCU - Resort </t>
  </si>
  <si>
    <t xml:space="preserve">Hydeaway Bay Drive, Hydeaway </t>
  </si>
  <si>
    <t>L: 66 RP: 744455</t>
  </si>
  <si>
    <t>031.2018.00001520.0</t>
  </si>
  <si>
    <t>MCU - Short-term Accommodation</t>
  </si>
  <si>
    <t>44 Airlie Crescent, Airlie Beach</t>
  </si>
  <si>
    <t>L: 20 A: 85912</t>
  </si>
  <si>
    <t>9 demand units</t>
  </si>
  <si>
    <t>031.2018.00000382.0</t>
  </si>
  <si>
    <t>MCU - Staff Accommodation</t>
  </si>
  <si>
    <t>Hamilton Island</t>
  </si>
  <si>
    <t>L: 8 CP: 861993</t>
  </si>
  <si>
    <t>031.2018.00000462.001</t>
  </si>
  <si>
    <t>MCU - Rural Industry (Rural Produce Distribution Facility)</t>
  </si>
  <si>
    <t>83 Millers Lane, Bowen</t>
  </si>
  <si>
    <t>L: 4 RP: 706414</t>
  </si>
  <si>
    <t>$50 per m2 of GFA plus $10 per m2 of impervious area (less credits)</t>
  </si>
  <si>
    <t>031.2018.00001076.001</t>
  </si>
  <si>
    <t>MCU - Indoor entertainment (recreation building)</t>
  </si>
  <si>
    <t>L: 12 SP: 299922, L: 0 SP: 299922</t>
  </si>
  <si>
    <t>$202.40 per sqm (less credit)</t>
  </si>
  <si>
    <t>031.2018.00001673.001</t>
  </si>
  <si>
    <t>MCU - Transport Depot "Truck Stop"</t>
  </si>
  <si>
    <t xml:space="preserve">21 railway Road, Collinsville </t>
  </si>
  <si>
    <t>L: 45 SP: 184781</t>
  </si>
  <si>
    <t>031.2018.00000395.001</t>
  </si>
  <si>
    <t xml:space="preserve">MCU - Refreshment Premises </t>
  </si>
  <si>
    <t xml:space="preserve">275 Shute Harbour Road, Airlie  </t>
  </si>
  <si>
    <t>L: 1 A: 85911</t>
  </si>
  <si>
    <t>031.2018.00001026.001</t>
  </si>
  <si>
    <t>MCU - Hotel, 140 Accom Units, Indoor / Outdoor Entertainment, Refreshment Presmises, Office etc</t>
  </si>
  <si>
    <t>Langford Road, Flametree</t>
  </si>
  <si>
    <t>L: 18 SP: 299931 T: &amp; EMT B, L: 21 SP: 299931 T: &amp;EMT A &amp; G, L: 901 SP: 299931, L: 902 SP: 299931 T: &amp; EMT C &amp; D, L: 223 SP: 299935</t>
  </si>
  <si>
    <t>140 demand units, 4200m2 GFA of various use demands</t>
  </si>
  <si>
    <t>031.2018.00001643.001</t>
  </si>
  <si>
    <t>MCU - Food &amp; Drink + Short-term Accom + Manager's Residence</t>
  </si>
  <si>
    <t>6 Airlie Esplanade Airlie Beach</t>
  </si>
  <si>
    <t>L: 23 RP: 905561</t>
  </si>
  <si>
    <t>GFA Demand + Units minus credits</t>
  </si>
  <si>
    <t>031.2018.00001507.001</t>
  </si>
  <si>
    <t>MCU - Dual Occupancy</t>
  </si>
  <si>
    <t>L: 4 SP: 299922, L: 0 SP: 299922</t>
  </si>
  <si>
    <t xml:space="preserve">2 demand units Less credit </t>
  </si>
  <si>
    <t>031.2018.00000811.001</t>
  </si>
  <si>
    <t>MCU - Showroom + Warehouse</t>
  </si>
  <si>
    <t>18 William Murray Drive Cannonvale</t>
  </si>
  <si>
    <t>L: 6 RP: 739339</t>
  </si>
  <si>
    <t>GFA Demand less credits</t>
  </si>
  <si>
    <t>031.2018.00001304.001</t>
  </si>
  <si>
    <t>MCU - Low Impact Industry (motor vehicle workshop); and Showroom</t>
  </si>
  <si>
    <t>1 Waite Street Proserpine, 5 Waite Street Proserpine</t>
  </si>
  <si>
    <t>L: 24 RP: 724874, L: 25 RP: 724874</t>
  </si>
  <si>
    <t>031.2018.00001352.001</t>
  </si>
  <si>
    <t>MCU - Cinema</t>
  </si>
  <si>
    <t>27 Main Street Proserpine, 21 Mill Street Proserpine</t>
  </si>
  <si>
    <t>L: 20 SP: 241791, L: 19 SP: 241791</t>
  </si>
  <si>
    <t>031.2018.00000054.001</t>
  </si>
  <si>
    <t>Material Change of Use - Air Services</t>
  </si>
  <si>
    <t>Bowen Aerodrome - 18793 Bruce Highway, Bowen</t>
  </si>
  <si>
    <t>L: 237 HR: 1027</t>
  </si>
  <si>
    <t xml:space="preserve">$141.65 per sqm GFA </t>
  </si>
  <si>
    <t>2018 TOTAL OUTSTANDING INFRASTRUCTURE CHARGES</t>
  </si>
  <si>
    <t>Adopted Infrastucture Charges Resolution (No. 1 of 2015) - effective from 1 July 2015
Bowen Shire Council Planning Scheme 2006
and
Whitsunday Shire Council Planning Scheme 2009
Resolution made under Section 630 of the Sustainable Planning Act 2009 (SPA)</t>
  </si>
  <si>
    <t>030.2017.00000041.001</t>
  </si>
  <si>
    <t>Berryhill Road RIORDANVALE QLD 4800</t>
  </si>
  <si>
    <t>L: 14 SP: 198047</t>
  </si>
  <si>
    <t>2 demand units (less credits)</t>
  </si>
  <si>
    <t>030.2017.00000070.001</t>
  </si>
  <si>
    <t>30 Black Road RIORDANVALE QLD 4800</t>
  </si>
  <si>
    <t>L: 51 SP: 165636</t>
  </si>
  <si>
    <t>4 demand units (less credits)</t>
  </si>
  <si>
    <t>030.2017.00000119.001</t>
  </si>
  <si>
    <t>Reconfiguration - Residential</t>
  </si>
  <si>
    <t>5-15 Valley Drive CANNONVALE QLD 4802</t>
  </si>
  <si>
    <t>L: 2 SP: 285368</t>
  </si>
  <si>
    <t>15 demand units</t>
  </si>
  <si>
    <t>030.2017.00000128.001</t>
  </si>
  <si>
    <t>Lemau Court-Private JUBILEE POCKET QLD</t>
  </si>
  <si>
    <t>L: 25 SP: 265780</t>
  </si>
  <si>
    <t>030.2017.00000174</t>
  </si>
  <si>
    <t>795 Gregory Cannon Valley Road GREGORY R</t>
  </si>
  <si>
    <t>030.2017.00000176</t>
  </si>
  <si>
    <t>84 Patullo Road GREGORY RIVER QLD 4800</t>
  </si>
  <si>
    <t>L: 14 RP: 744909 T: N1349/99</t>
  </si>
  <si>
    <t>030.2017.00000177.001</t>
  </si>
  <si>
    <t>Reconfiguration - Rural</t>
  </si>
  <si>
    <t>Duval Road PRESTON QLD 4800</t>
  </si>
  <si>
    <t>L: 87 SP: 232121</t>
  </si>
  <si>
    <t>030.2017.00000178.001</t>
  </si>
  <si>
    <t>14251 Bruce Highway GREGORY RIVER QLD</t>
  </si>
  <si>
    <t>L: 52 SP: 256300 T: &amp; EMT B</t>
  </si>
  <si>
    <t>030.2017.00000231.001</t>
  </si>
  <si>
    <t>Reconfiguration - Mixed and Operational Works</t>
  </si>
  <si>
    <t>Langford Road FLAMETREE QLD 4802</t>
  </si>
  <si>
    <t>L: 150 HR: 1308</t>
  </si>
  <si>
    <t>11 demand units (less credits)</t>
  </si>
  <si>
    <t>030.2017.00000296.001</t>
  </si>
  <si>
    <t>Wrights Road STRATHDICKIE QLD 4800</t>
  </si>
  <si>
    <t>L: 18 SP: 107836</t>
  </si>
  <si>
    <t>030.2017.00000309.001</t>
  </si>
  <si>
    <t>L: 176 SP: 201414</t>
  </si>
  <si>
    <t>030.2017.00000330.001</t>
  </si>
  <si>
    <t>PRETTY BEND &amp; DONFORD HOLDING 1415 Booto</t>
  </si>
  <si>
    <t>L: 72 SP: 296503</t>
  </si>
  <si>
    <t>030.2017.00000352.001</t>
  </si>
  <si>
    <t>Reconfiguration - Rural Residential- 1 into 3</t>
  </si>
  <si>
    <t>53 Mountney Road STRATHDICKIE QLD 4800</t>
  </si>
  <si>
    <t>L: 1 RP: 746301 T: EMT A/RP739257</t>
  </si>
  <si>
    <t>030.2017.00000384.001</t>
  </si>
  <si>
    <t>Gregory Cannon Valley Road GREGORY RIVER</t>
  </si>
  <si>
    <t>L: 22 SP: 167795</t>
  </si>
  <si>
    <t>030.2017.00000429.001</t>
  </si>
  <si>
    <t>62 Jubilee Pocket Road JUBILEE POCKET Q</t>
  </si>
  <si>
    <t>L: 37 RP: 734159 T: N1111/214</t>
  </si>
  <si>
    <t>20 demand units (less credit)</t>
  </si>
  <si>
    <t>030.2017.00000444.001</t>
  </si>
  <si>
    <t>Reconfiguration - Rural Residential- One lot into 2 lots</t>
  </si>
  <si>
    <t>54 Ridge View Road CANNONVALE QLD 4802</t>
  </si>
  <si>
    <t>L: 5 RP: 733748 T: N1098/225</t>
  </si>
  <si>
    <t>30/05/2018 31/05/2018</t>
  </si>
  <si>
    <t>821583 821810</t>
  </si>
  <si>
    <t>030.2017.00000475.001</t>
  </si>
  <si>
    <t>128 Wrights Road STRATHDICKIE QLD 4800</t>
  </si>
  <si>
    <t>L: 17 SP: 248746</t>
  </si>
  <si>
    <t>030.2017.00000476.001</t>
  </si>
  <si>
    <t>387 Riordanvale Road RIORDANVALE QLD 4</t>
  </si>
  <si>
    <t>L: 715 SP: 129599</t>
  </si>
  <si>
    <t>030.2017.00000478.001</t>
  </si>
  <si>
    <t>461 Sugarloaf Road RIORDANVALE QLD 4800</t>
  </si>
  <si>
    <t>L: 1 SP: 241792</t>
  </si>
  <si>
    <t>030.2017.00000479.001</t>
  </si>
  <si>
    <t>122A Mandalay Road MANDALAY QLD 4802</t>
  </si>
  <si>
    <t>L: 2 SP: 133872</t>
  </si>
  <si>
    <t>030.2017.00000480.001</t>
  </si>
  <si>
    <t>030.2017.00000583.001</t>
  </si>
  <si>
    <t>MCU - Medium Impact Industry</t>
  </si>
  <si>
    <t>20 Horsford Place, Proserpine</t>
  </si>
  <si>
    <t>L: 8 SP: 211549</t>
  </si>
  <si>
    <t>$50 per sqm industry; $10 per sqm of impervious area</t>
  </si>
  <si>
    <t>030.2017.00000825.001</t>
  </si>
  <si>
    <t xml:space="preserve">Reconfiguration - Rural Residential </t>
  </si>
  <si>
    <t>25 Wattle Road, Cannon Valley</t>
  </si>
  <si>
    <t>L: 282 SP: 260235</t>
  </si>
  <si>
    <t>030.2017.00000683.001</t>
  </si>
  <si>
    <t xml:space="preserve">Material Change and Reconfiguring a Lot </t>
  </si>
  <si>
    <t>L: 300 HR: 1583</t>
  </si>
  <si>
    <t>36 demand units; $180 per m2 of GFA plus $10 per m2 of impervious area</t>
  </si>
  <si>
    <t>031.2017.00001288.001</t>
  </si>
  <si>
    <t>Reconfiguration - Low-medium Density Residential</t>
  </si>
  <si>
    <t>34 Brisbane St BOWEN QLD 4805</t>
  </si>
  <si>
    <t>L: 2 RP: 714822</t>
  </si>
  <si>
    <t>4 Demand units (less 1 Credit)</t>
  </si>
  <si>
    <t>031.2017.00000588.001</t>
  </si>
  <si>
    <t>Landford Road, Flametree</t>
  </si>
  <si>
    <t>10 demand units (less credits)</t>
  </si>
  <si>
    <t>031.2017.00000680.001</t>
  </si>
  <si>
    <t xml:space="preserve">One (1) Lot into Six (6) Lots and Common Property (Staged);  Three (3) Dual Occupancies </t>
  </si>
  <si>
    <t xml:space="preserve">St James Drive, Jubilee Pocket </t>
  </si>
  <si>
    <t>L: 400 SP: 285387</t>
  </si>
  <si>
    <t>9 demand units (less credit)</t>
  </si>
  <si>
    <t>$</t>
  </si>
  <si>
    <t>031.2017.00001192.001</t>
  </si>
  <si>
    <t>Reconfiguration - 1 Lot into 2 Lots - Rural Residential</t>
  </si>
  <si>
    <t>167 Camille Drive, STRATHDICKIE</t>
  </si>
  <si>
    <t>L: 19 SP: 107873</t>
  </si>
  <si>
    <t>031.2017.0001167.001</t>
  </si>
  <si>
    <t>133 Brandy Creek Road, Bandy Creek</t>
  </si>
  <si>
    <t>L: 101 SP: 274023</t>
  </si>
  <si>
    <t>031.2017.0000988.001</t>
  </si>
  <si>
    <t>Reconfiguration of a Lot - 1 Lot into 17 Residential</t>
  </si>
  <si>
    <t>Air Whitsunday Rd, Flametree</t>
  </si>
  <si>
    <t>L: 400 SP: 220005</t>
  </si>
  <si>
    <t>57 demand units</t>
  </si>
  <si>
    <t>031.2017.00000989.001</t>
  </si>
  <si>
    <t>ROL - Rural - 1 Lot into 3 Lots</t>
  </si>
  <si>
    <t>60 Namanula Drive, Flametree</t>
  </si>
  <si>
    <t>L: 6 RP: 735905</t>
  </si>
  <si>
    <t>3 demand units (less credit)</t>
  </si>
  <si>
    <t>ROL SUBTOTAL</t>
  </si>
  <si>
    <t>031.2017.0000864.001</t>
  </si>
  <si>
    <t xml:space="preserve">MCU - Hotel, Function Centre and Short Term Accomodation </t>
  </si>
  <si>
    <t xml:space="preserve">6 Pandanus Drive, Cannonvale </t>
  </si>
  <si>
    <t>L: 104 SP: 208361</t>
  </si>
  <si>
    <t>146 demand units;</t>
  </si>
  <si>
    <t>030.2017.00000187.002</t>
  </si>
  <si>
    <t>Refreshment Premises (and Request to change)</t>
  </si>
  <si>
    <t>11 Altmann Avenue, Cannonvale</t>
  </si>
  <si>
    <t xml:space="preserve">L: 105 SP: 208353, L: 106 SP: 208353 </t>
  </si>
  <si>
    <t>$202.40 per sqm of GFA;
$10.10 per sqm of
impervious area less credits</t>
  </si>
  <si>
    <t>031.2017.00001296.001</t>
  </si>
  <si>
    <t>MCU - 15 Multiple Dwelling Units</t>
  </si>
  <si>
    <t xml:space="preserve">15 Beacons Road, Airlie Beach </t>
  </si>
  <si>
    <t>L: 1 SP: 172252</t>
  </si>
  <si>
    <t>031.2017.00000265.002</t>
  </si>
  <si>
    <t>MCU - Machinery Workshop</t>
  </si>
  <si>
    <t>Brisbane Street, Bowen</t>
  </si>
  <si>
    <t>L: 1 B: 6679</t>
  </si>
  <si>
    <t>$50 per sqm of GFA + $10 per sqm of impervious area less credits</t>
  </si>
  <si>
    <t>030.2017.00000141.001</t>
  </si>
  <si>
    <t>287 Shute Harbour Road AIRLIE BEACH QLD</t>
  </si>
  <si>
    <t>L: 1 SP: 137700 T: EMT P/RP905159</t>
  </si>
  <si>
    <t>$180 per m2 of GFA plus $10 per m2 of impervious area</t>
  </si>
  <si>
    <t>030.2017.00000300.001</t>
  </si>
  <si>
    <t>Workers Camp - Rail Camp 2</t>
  </si>
  <si>
    <t>GLENALPINE HOLDING 1893 Strathalbyn Road</t>
  </si>
  <si>
    <t>L: 14 SB: 413 T: PH5/5047</t>
  </si>
  <si>
    <t>030.2017.00000336.001</t>
  </si>
  <si>
    <t>Dual Occupancy</t>
  </si>
  <si>
    <t>28 Fairway Drive BOWEN QLD 4805</t>
  </si>
  <si>
    <t>L: 301 SP: 172276</t>
  </si>
  <si>
    <t>030.2017.00000356.001</t>
  </si>
  <si>
    <t>Commercial Premises</t>
  </si>
  <si>
    <t>Whitsunday Shopping Centre 226 Shute Har</t>
  </si>
  <si>
    <t>L: 5 RP: 835206 T: EMT F,H/RP747989, EMT</t>
  </si>
  <si>
    <t>nil</t>
  </si>
  <si>
    <t>030.2017.00000362.001</t>
  </si>
  <si>
    <t>18 Fairway Drive BOWEN QLD 4805</t>
  </si>
  <si>
    <t>L: 306 SP: 172276</t>
  </si>
  <si>
    <t>030.2017.00000378.001</t>
  </si>
  <si>
    <t>Multiple Dwelling Unit</t>
  </si>
  <si>
    <t>25 Abell Road CANNONVALE QLD 4802</t>
  </si>
  <si>
    <t>L: 204 SP: 172280</t>
  </si>
  <si>
    <t>110 demand units (less credits)</t>
  </si>
  <si>
    <t>030.2017.00000458.001</t>
  </si>
  <si>
    <t>Accommodation Units and Reconfiguration - Residential</t>
  </si>
  <si>
    <t>9-17 The Cove Road AIRLIE BEACH QLD 48</t>
  </si>
  <si>
    <t>L: 109 SP: 232115 T: &amp; EMT T/SP248499&amp;AD</t>
  </si>
  <si>
    <t>031.2017.00000754.001</t>
  </si>
  <si>
    <t>Tourist Park (74 Camping/Caravan Sites); and Short-Term Accommodation (4 motel Rooms)</t>
  </si>
  <si>
    <t xml:space="preserve">Valley Drive, Cannonvale </t>
  </si>
  <si>
    <t>L: 86 SP: 166673, L: 20 SP: 142578</t>
  </si>
  <si>
    <t>30 demand units (less credit)</t>
  </si>
  <si>
    <t>ROL 1 into 6 &amp; 3 Dual Occupancies</t>
  </si>
  <si>
    <t>St James Drive, Jubilee Pocket</t>
  </si>
  <si>
    <t>9 Demand units less credit</t>
  </si>
  <si>
    <t>030.2017.00000477.001</t>
  </si>
  <si>
    <t>Veterinery Clinic and Caretakers Residence and Dwelling House</t>
  </si>
  <si>
    <t>Shute Harbour Road MOUNT JULIAN QLD 48</t>
  </si>
  <si>
    <t>L: 8 SP: 199102</t>
  </si>
  <si>
    <t>2 demand units; $140 per m2 of GFA plus $10 per m2 of impervious area (less credits)</t>
  </si>
  <si>
    <t>031.2017.00000846.001</t>
  </si>
  <si>
    <t xml:space="preserve">400 Bed Temporary Construction Camp; and Operational Works Excavation &amp; Filling </t>
  </si>
  <si>
    <t>Bowen Developmental Road COLLINSVILLE Q</t>
  </si>
  <si>
    <t>L: 87 SP: 232119</t>
  </si>
  <si>
    <t>$140 per m2 of GFA plus $10 per m2 of impervious area (less credit)</t>
  </si>
  <si>
    <t>MCU SUBTOTAL</t>
  </si>
  <si>
    <t>2017 TOTAL OUTSTANDING INFRASTRUCTURE CHARGES</t>
  </si>
  <si>
    <t>030.2016.00000052.001</t>
  </si>
  <si>
    <t>Reconfiguration</t>
  </si>
  <si>
    <t>Hydeaway Bay Drive CAPE GLOUCESTER QLD</t>
  </si>
  <si>
    <t>L: 1 SP: 198043</t>
  </si>
  <si>
    <t>21 demand units less Credits</t>
  </si>
  <si>
    <t>030.2016.00000066.001</t>
  </si>
  <si>
    <t>Reconfiguration - Mixed</t>
  </si>
  <si>
    <t>2-6 Ocean Road AIRLIE BEACH QLD 4802</t>
  </si>
  <si>
    <t>L: 102 SP: 232115</t>
  </si>
  <si>
    <t>3 demand units less credits</t>
  </si>
  <si>
    <t>030.2016.00000732.001</t>
  </si>
  <si>
    <t>26 Mt Whitsunday Drive-Private AIRLIE BE</t>
  </si>
  <si>
    <t>L: 2 SP: 201450</t>
  </si>
  <si>
    <t>7 demand units (less credit)</t>
  </si>
  <si>
    <t>030.2016.00000162.001</t>
  </si>
  <si>
    <t>29 Armada Crescent JUBILEE POCKET QLD</t>
  </si>
  <si>
    <t>L: 500 SP: 261069</t>
  </si>
  <si>
    <t>4 demand units less credits</t>
  </si>
  <si>
    <t>030.2016.00000039.001</t>
  </si>
  <si>
    <t>Parker Road CANNONVALE QLD 4802</t>
  </si>
  <si>
    <t>L: 101 SP: 265787</t>
  </si>
  <si>
    <t>9 demand units less credits</t>
  </si>
  <si>
    <t>030.2016.00000340.001</t>
  </si>
  <si>
    <t>776 Conway Road PRESTON QLD 4800</t>
  </si>
  <si>
    <t>L: 52 H: 124101</t>
  </si>
  <si>
    <t>030.2016.00000268.001</t>
  </si>
  <si>
    <t>110 Tucker Road RIORDANVALE QLD 4800</t>
  </si>
  <si>
    <t>L: 1 SP: 156131 T: COV. A</t>
  </si>
  <si>
    <t>2 demand units less Credit</t>
  </si>
  <si>
    <t>030.2016.00000381.001</t>
  </si>
  <si>
    <t>47 Pringle Road WOODWARK QLD 4802</t>
  </si>
  <si>
    <t>L: 6 RP: 749017 T: N1438/48</t>
  </si>
  <si>
    <t>030.2016.00000328.001</t>
  </si>
  <si>
    <t>32 Hibiscus Road CANNON VALLEY QLD 480</t>
  </si>
  <si>
    <t>L: 48 RP: 739975</t>
  </si>
  <si>
    <t>030.2016.00000240.001</t>
  </si>
  <si>
    <t>15 Black Road RIORDANVALE QLD 4800</t>
  </si>
  <si>
    <t>L: 102 SP: 198040</t>
  </si>
  <si>
    <t>030.2016.00000235.001</t>
  </si>
  <si>
    <t>Mangrove Road WOODWARK QLD 4802</t>
  </si>
  <si>
    <t>L: 41 SP: 260197</t>
  </si>
  <si>
    <t>030.2016.00000112.001</t>
  </si>
  <si>
    <t>Reconfiguration - Rural Residential (Proposed Lot 1 on SP285362)</t>
  </si>
  <si>
    <t>74 Moon Crescent SUGARLOAF QLD 4800</t>
  </si>
  <si>
    <t>L: 25 SP: 201437 T: EMT D</t>
  </si>
  <si>
    <t>10 Staniland Drive STRATHDICKIE QLD 48</t>
  </si>
  <si>
    <t>L: 1 SP: 285362</t>
  </si>
  <si>
    <t>030.2016.00000096.001</t>
  </si>
  <si>
    <t>Accommodation Buildings</t>
  </si>
  <si>
    <t>Bootooloo Road BOWEN QLD 4805</t>
  </si>
  <si>
    <t>L: 8 RP: 738273</t>
  </si>
  <si>
    <t>$10,000 per suite (with 1 or 2 bedrooms); $20,000 per 1 or 2 bedroom dwelling; $140 per m2 of GFA plus $10 per m2 of impervious area</t>
  </si>
  <si>
    <t>030.2016.00000477.001</t>
  </si>
  <si>
    <t>Aquaculture</t>
  </si>
  <si>
    <t>Coventry Road GUTHALUNGRA QLD 4805</t>
  </si>
  <si>
    <t>L: 8 SB: 294</t>
  </si>
  <si>
    <t>$20 per m2 of GFA for the high impact rural facility; 3 demand units</t>
  </si>
  <si>
    <t>030.2016.00000202.001</t>
  </si>
  <si>
    <t>Bed and Breakfast Accommodation</t>
  </si>
  <si>
    <t>88 Yachtsman Parade, Cannonvale</t>
  </si>
  <si>
    <t>L: 100 SP: 219994 CTS: &amp; COV AX</t>
  </si>
  <si>
    <t>$10,000 per room</t>
  </si>
  <si>
    <t>030.2016.00000589.001</t>
  </si>
  <si>
    <t>Cinema</t>
  </si>
  <si>
    <t>6 Airlie Esplanade AIRLIE BEACH QLD 48</t>
  </si>
  <si>
    <t>L: 23 RP: 905561 T: &lt;50173409&gt; &amp; (EMTS D</t>
  </si>
  <si>
    <t>Entertainment - $200 per sqm of GFA plus $10 per sqm of impervious are + Commercial $180 per sqm of GFA plus $10 per sqm of impervious area less Credit - 50% Economic Development Incentives Policy</t>
  </si>
  <si>
    <t>030.2016.00000822.001</t>
  </si>
  <si>
    <t>20 Broadwater Avenue AIRLIE BEACH QLD</t>
  </si>
  <si>
    <t>L: 404 A: 8593 T: N0616/175</t>
  </si>
  <si>
    <t>Existing Use Credit</t>
  </si>
  <si>
    <t>030.2016.00000554.001</t>
  </si>
  <si>
    <t>132 Jubilee Pocket Road JUBILEE POCKET</t>
  </si>
  <si>
    <t>L: 10 SP: 261069</t>
  </si>
  <si>
    <t>030.2016.00000420.001</t>
  </si>
  <si>
    <t>1 Braithwaite Court WOODWARK QLD 4802</t>
  </si>
  <si>
    <t>L: 11 SP: 277852 T: &amp; EMT B/SP287940</t>
  </si>
  <si>
    <t>030.2016.00000506.001</t>
  </si>
  <si>
    <t>824 Shute Harbour Road MOUNT MARLOW QLD</t>
  </si>
  <si>
    <t>L: 41 SP: 287945</t>
  </si>
  <si>
    <t>030.2016.00000746.001</t>
  </si>
  <si>
    <t>Hotel</t>
  </si>
  <si>
    <t>Denison Hotel 20 Gregory Street BOWEN Q</t>
  </si>
  <si>
    <t>L: 11 SP: 191172</t>
  </si>
  <si>
    <t>030.2016.00000205.002</t>
  </si>
  <si>
    <t>MCU - Duplex - L192 SP276381</t>
  </si>
  <si>
    <t>22 Hidden Court CANNONVALE QLD 4802</t>
  </si>
  <si>
    <t>L: 192 SP: 276381 T: &amp; EMT H &amp; B - D/SP2</t>
  </si>
  <si>
    <t>030.2016.00000343.001</t>
  </si>
  <si>
    <t>Place of Worship</t>
  </si>
  <si>
    <t>10 Brandy Creek Road BRANDY CREEK QLD</t>
  </si>
  <si>
    <t>L: 6 RP: 738607 T: EMT A 7&lt;N1265/229&gt;</t>
  </si>
  <si>
    <t>70 per sqm of GFA; plus $10 per sqm of impervious area less Credit</t>
  </si>
  <si>
    <t>030.2016.00000323.001</t>
  </si>
  <si>
    <t>Refreshment Premises</t>
  </si>
  <si>
    <t>346 Shute Harbour Road AIRLIE BEACH QLD</t>
  </si>
  <si>
    <t>L: 1 RP: 709995 T: N0450/128</t>
  </si>
  <si>
    <t>030.2016.00000214.001</t>
  </si>
  <si>
    <t>Refreshment Premises "KC's"</t>
  </si>
  <si>
    <t>Airlie Court Holiday Units 382 Shute Har</t>
  </si>
  <si>
    <t>L: 2 RP: 721624</t>
  </si>
  <si>
    <t>$180 per sqm of GFA and $10 per sqm of impervious area less credit</t>
  </si>
  <si>
    <t>030.2016.00000826.001</t>
  </si>
  <si>
    <t>Service Station "Crokers Fuel"</t>
  </si>
  <si>
    <t>Bruce Highway PROSERPINE QLD 4800</t>
  </si>
  <si>
    <t>L: 237 HR: 1930 T: &amp; EMT V/SP282843</t>
  </si>
  <si>
    <t>030.2016.00000329.001</t>
  </si>
  <si>
    <t>Service Station "United"</t>
  </si>
  <si>
    <t>Bruce Highway BOWEN QLD 4805</t>
  </si>
  <si>
    <t>L: 48 HR: 1379</t>
  </si>
  <si>
    <t>2016 TOTAL OUTSTANDING INFRASTRUCTURE CHARGES</t>
  </si>
  <si>
    <t>030.2015.00001060.001</t>
  </si>
  <si>
    <t>Reconfiguration - Commercial</t>
  </si>
  <si>
    <t>030.2015.00001051.001</t>
  </si>
  <si>
    <t>Reconfiguration - Residential and Operational Works</t>
  </si>
  <si>
    <t>21 Hidden Court CANNONVALE QLD 4802</t>
  </si>
  <si>
    <t>L: 87 SP: 248505 T: &amp; EMT H</t>
  </si>
  <si>
    <t>030.2015.00000986.001</t>
  </si>
  <si>
    <t>25 Windemere Drive STRATHDICKIE QLD 48</t>
  </si>
  <si>
    <t>L: 4 RP: 749216 T: N1421/129</t>
  </si>
  <si>
    <t>030.2015.00000984.001</t>
  </si>
  <si>
    <t>L: 8 RP: 738277 T: 21283042</t>
  </si>
  <si>
    <t>030.2015.00000954.001</t>
  </si>
  <si>
    <t>65 Orchid Road CANNON VALLEY QLD 4800</t>
  </si>
  <si>
    <t>L: 56 SP: 201421 T: EMT D</t>
  </si>
  <si>
    <t>030.2015.00000937.001</t>
  </si>
  <si>
    <t>11 demand units less credit</t>
  </si>
  <si>
    <t>09/12/2017 14/12/2017</t>
  </si>
  <si>
    <t>638570 639029</t>
  </si>
  <si>
    <t>030.2015.00000923.001</t>
  </si>
  <si>
    <t>22 demand units less credits</t>
  </si>
  <si>
    <t>030.2015.00000906.001</t>
  </si>
  <si>
    <t>41 Holloway Drive SUGARLOAF QLD 4800</t>
  </si>
  <si>
    <t>L: 1 SP: 113321</t>
  </si>
  <si>
    <t>030.2015.00000779.001</t>
  </si>
  <si>
    <t>65 Jasinique Drive FLAMETREE QLD 4802</t>
  </si>
  <si>
    <t>L: 20 RP: 908040 T: 21176221</t>
  </si>
  <si>
    <t>030.2015.00000776.001</t>
  </si>
  <si>
    <t>11 Lemon Grove BOWEN QLD 4805</t>
  </si>
  <si>
    <t>L: 371 SP: 239783</t>
  </si>
  <si>
    <t>030.2015.00000770.001</t>
  </si>
  <si>
    <t>Dwelling and Multiple Dwelling Unit and Reconfiguration - Residential</t>
  </si>
  <si>
    <t>Seaview Drive AIRLIE BEACH QLD 4802</t>
  </si>
  <si>
    <t>L: 101 SP: 289278</t>
  </si>
  <si>
    <t>17 demand units less credits</t>
  </si>
  <si>
    <t>030.2015.00000699.001</t>
  </si>
  <si>
    <t>176 Wrights Road STRATHDICKIE QLD 4800</t>
  </si>
  <si>
    <t>L: 9 RP: 749806 T: N1437/22</t>
  </si>
  <si>
    <t>030.2015.00000692.001</t>
  </si>
  <si>
    <t>Shop</t>
  </si>
  <si>
    <t>3 Carlo Drive CANNONVALE QLD 4802</t>
  </si>
  <si>
    <t>L: 1 SP: 152053</t>
  </si>
  <si>
    <t>$180 per sqm of GFA plus $10 per sqm of imprevious area, 60sqm GFA less credit</t>
  </si>
  <si>
    <t>030.2015.00000690.001</t>
  </si>
  <si>
    <t>122 Richardson Road SUGARLOAF QLD 4800</t>
  </si>
  <si>
    <t>L: 51 SP: 225079</t>
  </si>
  <si>
    <t>29 demand units, 90m2 of GFA less credits</t>
  </si>
  <si>
    <t>030.2015.00000674.001</t>
  </si>
  <si>
    <t>Aerodrome Maintenance Building</t>
  </si>
  <si>
    <t>Bowen Aerodrome 18793 Bruce Highway BOWE</t>
  </si>
  <si>
    <t xml:space="preserve">$50 per m2 of GFA plus 
$140 per m2 of GFA Education Facility plus 
$70 per m2 of GFA Places of Assembly and 
10 per m2 of impervious area </t>
  </si>
  <si>
    <t>030.2015.00000586.001</t>
  </si>
  <si>
    <t>L: 1 SP: 215377 CTS: &amp; EMT H</t>
  </si>
  <si>
    <t>17 demand units less credits
Stage 2 - 2 demand units</t>
  </si>
  <si>
    <t>030.2015.00000043.001</t>
  </si>
  <si>
    <t>L: 93 SP: 248505 T: &amp; EMT H</t>
  </si>
  <si>
    <t>$28,000 per demand unit x 7 less credits</t>
  </si>
  <si>
    <t>030.2015.00000082.001</t>
  </si>
  <si>
    <t>19-21 Stonehaven Court-Private AIRLIE BE</t>
  </si>
  <si>
    <t>L: 6 SP: 141152 CTS: COV AF &amp; EMT K</t>
  </si>
  <si>
    <t>$28,000 per demand unit x 2 less credits</t>
  </si>
  <si>
    <t>030.2015.00000101.001</t>
  </si>
  <si>
    <t>Tucker Road RIORDANVALE QLD 4800</t>
  </si>
  <si>
    <t>L: 15 RP: 747991 T: N1405/76</t>
  </si>
  <si>
    <t>$28,000 per number of demand units x 3</t>
  </si>
  <si>
    <t>030.2015.00000321.001</t>
  </si>
  <si>
    <t>2-8 Hinschen Street PROSERPINE QLD 480</t>
  </si>
  <si>
    <t>L: 1 SP: 265771</t>
  </si>
  <si>
    <t>030.2015.00000297.001</t>
  </si>
  <si>
    <t>17 Moon Crescent STRATHDICKIE QLD 4800</t>
  </si>
  <si>
    <t>L: 12 RP: 737361</t>
  </si>
  <si>
    <t>$9,800 for upgrade of road network and $1,400 for park and community facilities per additional allotment</t>
  </si>
  <si>
    <t>030.2015.00000275.001</t>
  </si>
  <si>
    <t>Reconfiguration - 1 into 7</t>
  </si>
  <si>
    <t>579 Gloucester Avenue CAPE GLOUCESTER</t>
  </si>
  <si>
    <t>L: 52 SP: 212259</t>
  </si>
  <si>
    <t>36553.29
111034.50</t>
  </si>
  <si>
    <t>Roadworks Infrastructure - ECM#4373898</t>
  </si>
  <si>
    <t>030.2015.00000556.001</t>
  </si>
  <si>
    <t>42 Holloway Drive SUGARLOAF QLD 4800</t>
  </si>
  <si>
    <t>L: 2 SP: 260086 T: &amp; EMT C</t>
  </si>
  <si>
    <t>$28,000 per 3 or more bedroom dwelling less discount</t>
  </si>
  <si>
    <t>030.2015.00000375.001</t>
  </si>
  <si>
    <t>Bruce Highway MERINDA QLD 4805</t>
  </si>
  <si>
    <t>L: 110 P: BAL HR: 1989</t>
  </si>
  <si>
    <t>030.2015.00000983.001</t>
  </si>
  <si>
    <t>Accommodation Units</t>
  </si>
  <si>
    <t>16 Golden Orchid Drive AIRLIE BEACH QLD</t>
  </si>
  <si>
    <t>L: 0 SP: 144387</t>
  </si>
  <si>
    <t>31 demand units less credits</t>
  </si>
  <si>
    <t>030.2015.00000972.001</t>
  </si>
  <si>
    <t>Medical Centre</t>
  </si>
  <si>
    <t>48 Paluma Road CANNONVALE QLD 4802</t>
  </si>
  <si>
    <t>L: 1 RP: 714805 T: N1043/157</t>
  </si>
  <si>
    <t>$140 per sqm of GFA plus $10 per sqm of impervious area less credit</t>
  </si>
  <si>
    <t>030.2015.00000969.001</t>
  </si>
  <si>
    <t>Mixed Industry &amp; Business and Caretakers Residence</t>
  </si>
  <si>
    <t>Shute Harbour Road CANNON VALLEY QLD 4</t>
  </si>
  <si>
    <t>L: 11 SP: 149626</t>
  </si>
  <si>
    <t>$50 per m2 of GFA plus $10 per m2 of impervious area; 6 demand units less credits</t>
  </si>
  <si>
    <t>030.2015.00000932.001</t>
  </si>
  <si>
    <t>28-30 The Cove Road AIRLIE BEACH QLD 4</t>
  </si>
  <si>
    <t>L: 122 SP: 260214 T: &amp; EMT IA EMT Y &amp; Z/</t>
  </si>
  <si>
    <t>15 demand units less credit</t>
  </si>
  <si>
    <t>030.2015.00000916.001</t>
  </si>
  <si>
    <t>Workshop</t>
  </si>
  <si>
    <t>Whitsunday Plaza 8-28 Galbraith Park Dri</t>
  </si>
  <si>
    <t>L: 16 SP: 177207 T: LEASE W/SP234354</t>
  </si>
  <si>
    <t xml:space="preserve">$50 per m2 of GFA plus $10 per m2 of impervious area </t>
  </si>
  <si>
    <t>030.2015.00000870.001</t>
  </si>
  <si>
    <t>Accommodation Buildings and Caravan Park</t>
  </si>
  <si>
    <t>L: 952 SP: 194473</t>
  </si>
  <si>
    <t>129 demand units less credit</t>
  </si>
  <si>
    <t>030.2015.00000810.001</t>
  </si>
  <si>
    <t>Grand View Hotel 5 Herbert Street BOWEN</t>
  </si>
  <si>
    <t>L: 1 RP: 720238</t>
  </si>
  <si>
    <t>$200 per m2 of GFA less credit</t>
  </si>
  <si>
    <t>030.2015.00000802.001</t>
  </si>
  <si>
    <t>35 Eshelby Drive CANNONVALE QLD 4802</t>
  </si>
  <si>
    <t>L: 61 SP: 191161</t>
  </si>
  <si>
    <t>030.2015.00000584.001</t>
  </si>
  <si>
    <t>Veterinery Clinic "Orchid Valley Vet"</t>
  </si>
  <si>
    <t>58 Shute Harbour Road CANNONVALE QLD 4</t>
  </si>
  <si>
    <t>L: 7 RP: 725304 T: N990/145</t>
  </si>
  <si>
    <t>$140 per m2 of GFA by 204m2 less credit</t>
  </si>
  <si>
    <t>030.2015.00000607.001</t>
  </si>
  <si>
    <t>36 Gregory Street BOWEN QLD 4805</t>
  </si>
  <si>
    <t>L: 1 RP: 700079</t>
  </si>
  <si>
    <t>21 demand units less credits</t>
  </si>
  <si>
    <t>030.2015.00000480.001</t>
  </si>
  <si>
    <t>MCU Guest Accommodation &amp; Slope exceeding 15%</t>
  </si>
  <si>
    <t>206 Mandalay Road MANDALAY QLD 4802</t>
  </si>
  <si>
    <t>L: 2 SP: 184785 CTS: EMT B, COV X</t>
  </si>
  <si>
    <t>$10,000 per suit (with 1 or 2 bedrooms) x 1 bedroom demand unit less credits</t>
  </si>
  <si>
    <t>030.2015.00000360.001</t>
  </si>
  <si>
    <t>30 Gardenia Street PROSERPINE QLD 4800</t>
  </si>
  <si>
    <t>L: 115 SP: 204647</t>
  </si>
  <si>
    <t>$20,000 pe r1 or 2 bedroom dwelling x 8 demand units and $28,000 per 3 or more bedroom dwelling x 2 demand units</t>
  </si>
  <si>
    <t>030.2015.00000139.001</t>
  </si>
  <si>
    <t>Bulk Store Units (Self Storage Facilities)</t>
  </si>
  <si>
    <t>2514 Shute Harbour Road JUBILEE POCKET</t>
  </si>
  <si>
    <t>L: 2 SP: 219998 CTS: EMTS B-G</t>
  </si>
  <si>
    <t>$50 per m2 of GFA x 1031.7m2 and $10 per m2 of impervious area x 750.1m2 less credits</t>
  </si>
  <si>
    <t>030.2015.00000094.001</t>
  </si>
  <si>
    <t>MCU - New Proposed Showroom &amp; Retail Shop - L118 B662</t>
  </si>
  <si>
    <t>42 George Street BOWEN QLD 4805</t>
  </si>
  <si>
    <t>L: 118 B: 662</t>
  </si>
  <si>
    <t>$140 per m2 GFA and $10 per impervious m2 less credits</t>
  </si>
  <si>
    <t>030.2015.00000045.001</t>
  </si>
  <si>
    <t>Macarthur Drive CANNONVALE QLD 4802</t>
  </si>
  <si>
    <t>L: 24 SP: 158618 T: EMTS B&amp;G</t>
  </si>
  <si>
    <t>$28,000 per 3 or more bedroom dwelling x 20 demand units less credits</t>
  </si>
  <si>
    <t>030.2015.00000044.001</t>
  </si>
  <si>
    <t>Indoor Sports Facility</t>
  </si>
  <si>
    <t>126 Soldiers Road BOWEN QLD 4805</t>
  </si>
  <si>
    <t>L: 161 RP: 891514</t>
  </si>
  <si>
    <t>$200 per m2 of GFA, court areas at $20 per m2 of GFA less credit</t>
  </si>
  <si>
    <t>030.2015.00000028.001</t>
  </si>
  <si>
    <t>Proposed Dual Occupancy - L108 SP248497</t>
  </si>
  <si>
    <t>21 Cypress Crescent BOWEN QLD 4805</t>
  </si>
  <si>
    <t>L: 108 SP: 248497</t>
  </si>
  <si>
    <t>$20,000 per 1 or 2 bedroom dwelling x 2 less credits</t>
  </si>
  <si>
    <t>030.2015.00000023.001</t>
  </si>
  <si>
    <t>Proposed Dual Occupancy - L23 SP248497</t>
  </si>
  <si>
    <t>26 Banks Drive BOWEN QLD 4805</t>
  </si>
  <si>
    <t>L: 23 SP: 248497</t>
  </si>
  <si>
    <t>2015 TOTAL OUTSTANDING INFRASTRUCTURE CHARGES</t>
  </si>
  <si>
    <t>Infrastucture Charges Notice
Bowen Shire Council Planning Scheme 2006
and
Whitsunday Shire Council Planning Scheme 2009
Sustainable Planning Act 2009 s648F</t>
  </si>
  <si>
    <t>030.2014.00000470.001</t>
  </si>
  <si>
    <t>Mobil Service Station 1678 Shute Harbour</t>
  </si>
  <si>
    <t>L: 101 SP: 218209</t>
  </si>
  <si>
    <t>$50.00 per square metre GFA Proposed Lot 11 x 35% of GFA = 1427.3m2
$50.00 per square meter GFA @ 17.1% for sewerage Proposed Lot 10 x 35% of GFA = 574m2</t>
  </si>
  <si>
    <t>030.2014.00000201.001</t>
  </si>
  <si>
    <t>9 Sabel Boulevard JUBILEE POCKET QLD 4</t>
  </si>
  <si>
    <t>L: 6 RP: 907473</t>
  </si>
  <si>
    <t>$28,000 per 3 or more bedroom dwelling x 2 demand units less credits</t>
  </si>
  <si>
    <t>24/03/215</t>
  </si>
  <si>
    <t>030.2014.00000879.001</t>
  </si>
  <si>
    <t>Reconfiguration - Residential and Dwelling House</t>
  </si>
  <si>
    <t>35 Petersen Street COLLINSVILLE QLD 48</t>
  </si>
  <si>
    <t>L: 18 C: 74047</t>
  </si>
  <si>
    <t>$28,000 per 3 or more bedroom dwelling x 4 demand units less credits</t>
  </si>
  <si>
    <t>030.2014.00000836.001</t>
  </si>
  <si>
    <t>375 Dingo Beach Road CAPE GLOUCESTER QL</t>
  </si>
  <si>
    <t>L: 13 SP: 212244 T: PTZZ</t>
  </si>
  <si>
    <t>Demand on road network $9,800 and demand on existing park and community facilities $1,400 x Demand Lots</t>
  </si>
  <si>
    <t>030.2014.00000830.001</t>
  </si>
  <si>
    <t>Flemington Road BOWEN QLD 4805</t>
  </si>
  <si>
    <t>L: 2 SP: 120599</t>
  </si>
  <si>
    <t xml:space="preserve">Demand on water supply $5,600.00, demand on existing road network $9,800.00 and demand on park and community facilities $1,400.00 x 4 demand lots. </t>
  </si>
  <si>
    <t>030.2014.00000825.001</t>
  </si>
  <si>
    <t>61 Jasinique Drive FLAMETREE QLD 4802</t>
  </si>
  <si>
    <t>L: 21 RP: 736798</t>
  </si>
  <si>
    <t>$28,000 per demand lot x 1 less credits</t>
  </si>
  <si>
    <t>030.2014.00000824.001</t>
  </si>
  <si>
    <t>501 Sugarloaf Road RIORDANVALE QLD 480</t>
  </si>
  <si>
    <t>L: 8 RP: 747088 T: N1370/44</t>
  </si>
  <si>
    <t>$9,800.00 increased demand on council's existing road, $1,400.00 increase demand on existing park and community facilities x 1 demand lot</t>
  </si>
  <si>
    <t>030.2014.00000807.001</t>
  </si>
  <si>
    <t>733 Dingo Beach Road GREGORY RIVER QLD</t>
  </si>
  <si>
    <t>L: 4 RP: 738270</t>
  </si>
  <si>
    <t>$9,800.00 increased demand on exisiting road, $1,400.00 increased demand on existing parks and community facilities x 3 lot.</t>
  </si>
  <si>
    <t xml:space="preserve">17/05/2016
</t>
  </si>
  <si>
    <t>030.2014.00000405.001</t>
  </si>
  <si>
    <t>Mt Whitsunday Drive-Private AIRLIE BEACH</t>
  </si>
  <si>
    <t>L: 100 SP: 235897</t>
  </si>
  <si>
    <t>28,000 per aditional lot x 4</t>
  </si>
  <si>
    <t>030.2014.00000432.001</t>
  </si>
  <si>
    <t>7 Mt Whitsunday Drive-Private AIRLIE BEA</t>
  </si>
  <si>
    <t>L: 200 SP: 165632</t>
  </si>
  <si>
    <t>$20,000 per Multiple dwelling (1 or 2 bedroom dwelling) x 24 demand units
$28,000 per Mulitple dwelling (3 or more bedroom dwelling) x 26 demand units less credits</t>
  </si>
  <si>
    <t>030.2014.00000429.001</t>
  </si>
  <si>
    <t>70 Gillies Road STRATHDICKIE QLD 4800</t>
  </si>
  <si>
    <t>L: 7 RP: 866375 T: 50002737</t>
  </si>
  <si>
    <t>Stage 1 $1400 x 5, Stage 2 $1400 x 2 Stage 3 $1400 x 2</t>
  </si>
  <si>
    <t>030.2014.00000428.001</t>
  </si>
  <si>
    <t>46 Parkland Drive WOODWARK QLD 4802</t>
  </si>
  <si>
    <t>L: 26 SP: 201444</t>
  </si>
  <si>
    <t>$9,800 increased demand on existing road network per additional allotment and $1,400 increased demand on existing park and community facilities per additional allotment</t>
  </si>
  <si>
    <t>030.2014.00000427.001</t>
  </si>
  <si>
    <t>106 Windemere Drive STRATHDICKIE QLD 4</t>
  </si>
  <si>
    <t>L: 16 SP: 214819</t>
  </si>
  <si>
    <t>030.2014.00000400.001</t>
  </si>
  <si>
    <t>Shute Harbour Road JUBILEE POCKET QLD</t>
  </si>
  <si>
    <t>L: 3 RP: 746300 T: &lt;N1377/221&gt; &amp; EMT A/R</t>
  </si>
  <si>
    <t>$28,000 per demand unit x 11 less credits</t>
  </si>
  <si>
    <t>030.2014.00000341.001</t>
  </si>
  <si>
    <t>5 Gloucester Avenue HYDEAWAY BAY QLD 4</t>
  </si>
  <si>
    <t>L: 70 RP: 744455 T: N1329/9</t>
  </si>
  <si>
    <t>030.2014.00000266.001</t>
  </si>
  <si>
    <t>Riordanvale Road RIORDANVALE QLD 4800</t>
  </si>
  <si>
    <t>L: 503 SP: 261043 CTS: 45922</t>
  </si>
  <si>
    <t>$28,000 per 3 or more bedroom dwelling x 113 demand units</t>
  </si>
  <si>
    <t>030.2014.00000214.001</t>
  </si>
  <si>
    <t>MILWARPA HOLDING 901 Roma Peak Road BOWE</t>
  </si>
  <si>
    <t>L: 102 SP: 264553</t>
  </si>
  <si>
    <t>15 demand units less credits</t>
  </si>
  <si>
    <t>030.2014.00000213.001</t>
  </si>
  <si>
    <t>Coyne Road CANNONVALE QLD 4802</t>
  </si>
  <si>
    <t>5 demand units less credit</t>
  </si>
  <si>
    <t>030.2014.00000205.001</t>
  </si>
  <si>
    <t>103 Sugarloaf Road SUGARLOAF QLD 4800</t>
  </si>
  <si>
    <t>L: 7 RP: 739255 T: N1220/236</t>
  </si>
  <si>
    <t>$9,800 per additional lot for Roads; $1,400 per additional lot for Parks</t>
  </si>
  <si>
    <t>030.2014.00000198.001</t>
  </si>
  <si>
    <t>133 Brandy Creek Road BRANDY CREEK QLD</t>
  </si>
  <si>
    <t>L: 1 HR: 2036</t>
  </si>
  <si>
    <t>030.2014.00000151.001</t>
  </si>
  <si>
    <t>51 Parker Road CANNONVALE QLD 4802</t>
  </si>
  <si>
    <t>L: 400 SP: 239767</t>
  </si>
  <si>
    <t>9 demand units less credit</t>
  </si>
  <si>
    <t>030.2014.00000060.001</t>
  </si>
  <si>
    <t>Sugarloaf Road SUGARLOAF QLD 4800</t>
  </si>
  <si>
    <t>L: 8 SP: 138997</t>
  </si>
  <si>
    <t>030.2014.00000036.001</t>
  </si>
  <si>
    <t>Reconfiguration - Commercial Woolworths Centro - 1 lot into 2</t>
  </si>
  <si>
    <t>2306/2014</t>
  </si>
  <si>
    <t>030.2014.00000012.001</t>
  </si>
  <si>
    <t>106 Patullo Road GREGORY RIVER QLD 480</t>
  </si>
  <si>
    <t>L: 12 RP: 744909 T: N1349/97</t>
  </si>
  <si>
    <t>030.2014.00001011.001</t>
  </si>
  <si>
    <t>ROL - One (1) Lot into Four (4) Rural Lots - L298 RP846453</t>
  </si>
  <si>
    <t>122 Patullo Road GREGORY RIVER QLD 480</t>
  </si>
  <si>
    <t>L: 298 RP: 846453 T: N1512/58</t>
  </si>
  <si>
    <t>030.2014.00000001.001</t>
  </si>
  <si>
    <t>ROL - One (1) Lot into Five (5) Rural Lots - L5 RP738979</t>
  </si>
  <si>
    <t>Allan Road CONWAY BEACH QLD 4800</t>
  </si>
  <si>
    <t>L: 5 RP: 738979 T: N1207/239</t>
  </si>
  <si>
    <t>$1,400 per additional lot for Parks</t>
  </si>
  <si>
    <t>030.2014.00000651.001</t>
  </si>
  <si>
    <t>Heart Hotel 277 Shute Harbour Road AIRLI</t>
  </si>
  <si>
    <t>L: 1 A: 85911 T: N1391/63</t>
  </si>
  <si>
    <t>$10,000.00 accommodation (short term) x 40 demand units
$180.00 per m2 of GFA plus $10.00 per m2 of impervious area (Food and Drink Outlet) x 153m2
$180.00 pe rm2 of GFA plus $10.00 per m2 of impervious area (Shopping Centre) x 272m2, minus credits</t>
  </si>
  <si>
    <t>030.2014.00000880.001</t>
  </si>
  <si>
    <t>17 Carlo Drive CANNONVALE QLD 4802</t>
  </si>
  <si>
    <t>L: 9 RP: 800715 T: N1452/202</t>
  </si>
  <si>
    <t>n/a</t>
  </si>
  <si>
    <r>
      <t xml:space="preserve">GFA ($50m2) impervious area ($10m2) less credits = $9,334 minus credits $28,000 = </t>
    </r>
    <r>
      <rPr>
        <sz val="10"/>
        <color rgb="FFFF0000"/>
        <rFont val="Arial"/>
        <family val="2"/>
      </rPr>
      <t>$18,666 credit</t>
    </r>
  </si>
  <si>
    <t>030.2014.00000832.001</t>
  </si>
  <si>
    <t>MCU - Proposed Dual Occupancy - L123 SP248497</t>
  </si>
  <si>
    <t>39 Banks Drive BOWEN QLD 4805</t>
  </si>
  <si>
    <t>L: 123 SP: 248497</t>
  </si>
  <si>
    <t>$28,000 per demand lot x 2 less credits</t>
  </si>
  <si>
    <t>030.2014.00000792.001</t>
  </si>
  <si>
    <t>37 Valley Drive CANNONVALE QLD 4802</t>
  </si>
  <si>
    <t>L: 24 SP: 189764</t>
  </si>
  <si>
    <t>$28,000.00 per demand units less credits</t>
  </si>
  <si>
    <t>030.2014.00000639.001</t>
  </si>
  <si>
    <t>13 Waterson Wy AIRLIE BEACH QLD 4802</t>
  </si>
  <si>
    <t>L: 42 RP: 726947</t>
  </si>
  <si>
    <t>$180 per m2 of GFA plus $10 per m2 of impervious area (Commercial)
$200 per m2 of GFA plus $10 per m2 of impervious area (Entertainment) less credits
$30,000 car parking</t>
  </si>
  <si>
    <t>030.2014.00000638.001</t>
  </si>
  <si>
    <t>58 Horseshoe Bay Road BOWEN QLD 4805</t>
  </si>
  <si>
    <t>L: 2 SP: 245743</t>
  </si>
  <si>
    <t>$28,000 per demand units less credits</t>
  </si>
  <si>
    <t>030.2014.00000627.001</t>
  </si>
  <si>
    <t>Restaurant</t>
  </si>
  <si>
    <t>52 Richmond Road BOWEN QLD 4805</t>
  </si>
  <si>
    <t>L: 1 RP: 728307</t>
  </si>
  <si>
    <t>$180 per m2 GFA less discount</t>
  </si>
  <si>
    <t>030.2014.00000543.001</t>
  </si>
  <si>
    <t>Guest Accommodation</t>
  </si>
  <si>
    <t>429 Riordanvale Road RIORDANVALE QLD 4</t>
  </si>
  <si>
    <t>L: 4 SP: 248748</t>
  </si>
  <si>
    <t xml:space="preserve">Increased demand on road network $3,500 per additional allotment
Increased demand on park and community facitilites $500 per additional allotment </t>
  </si>
  <si>
    <t>030.2014.00000471.001</t>
  </si>
  <si>
    <t>Bowen Bed &amp; Breakfast 34 Tynwald Avenue</t>
  </si>
  <si>
    <t>L: 20 SP: 194915</t>
  </si>
  <si>
    <t>$10,000 guest 2 (a&amp;b) x 1 demand unit
$10,000 guest 1 &amp; 3 by 2 demand units less credits</t>
  </si>
  <si>
    <t>030.2014.00000431.001</t>
  </si>
  <si>
    <t>MCU - Guest Accommodation - L201 SP208374</t>
  </si>
  <si>
    <t>139 Telford Road STRATHDICKIE QLD 4800</t>
  </si>
  <si>
    <t>L: 201 SP: 208374</t>
  </si>
  <si>
    <t>030.2014.00000425.001</t>
  </si>
  <si>
    <t>MCU - Warehouse Fitout for Indoor Recreation &amp; Gym - L4 SP176331</t>
  </si>
  <si>
    <t>21-23 Carlo Drive CANNONVALE QLD 4802</t>
  </si>
  <si>
    <t>L: 4 SP: 176331</t>
  </si>
  <si>
    <t>$200 per m2 of GFA, court areas at $20 per m2 of GFA (whole floor area defined as 'court area') less credits = $5,720 minus credits $14,200 = $8,580 credit</t>
  </si>
  <si>
    <t>030.2014.00000260.001</t>
  </si>
  <si>
    <t>5-7 Corrimandle Grove CANNONVALE QLD 4</t>
  </si>
  <si>
    <t>L: 70 SP: 256299 T: &amp; EMT A</t>
  </si>
  <si>
    <t>$28,000 per demand (2) = $56,000 less credit of $56,000 = 0</t>
  </si>
  <si>
    <t>030.2014.00000145.001</t>
  </si>
  <si>
    <t>Dual Occupancy and Reconfiguration - Residential</t>
  </si>
  <si>
    <t>6 Beth Court CANNONVALE QLD 4802</t>
  </si>
  <si>
    <t>L: 2 SP: 184783</t>
  </si>
  <si>
    <t>2 demand units less credi</t>
  </si>
  <si>
    <t>030.2014.00000144.001</t>
  </si>
  <si>
    <t>1 Golden Wattle Street PROSERPINE QLD</t>
  </si>
  <si>
    <t>L: 192 SP: 219984</t>
  </si>
  <si>
    <t>030.2014.00000122.001</t>
  </si>
  <si>
    <t>8-10 Horsford Place PROSERPINE QLD 480</t>
  </si>
  <si>
    <t>L: 13 SP: 241798 T: EMT D</t>
  </si>
  <si>
    <t xml:space="preserve">$9,800 increased demand on existing road network </t>
  </si>
  <si>
    <t>030.2014.00000071.001</t>
  </si>
  <si>
    <t>Multiple Dwelling Unit &amp; Reconfiguration of a Lot</t>
  </si>
  <si>
    <t>20 Altmann Avenue-Private CANNONVALE QL</t>
  </si>
  <si>
    <t>L: 5 SP: 165656 CTS: &amp; EMT A /SP276384</t>
  </si>
  <si>
    <t>18 demand units less credits</t>
  </si>
  <si>
    <t>$142,800,           $114,240,    $28,560</t>
  </si>
  <si>
    <t>03/03/2017,     26/10/2018, 29/10/18</t>
  </si>
  <si>
    <t>680697,    884960, 885256</t>
  </si>
  <si>
    <t>030.2014.00000034.001</t>
  </si>
  <si>
    <t>MCU - 18 Multiple Dwelling Units - L121 B662</t>
  </si>
  <si>
    <t>55A George Street BOWEN QLD 4805</t>
  </si>
  <si>
    <t>L: 121 B: 662</t>
  </si>
  <si>
    <t>18 demand units less credit</t>
  </si>
  <si>
    <t>030.2014.00001012.001</t>
  </si>
  <si>
    <t>MCU - Land Management Operations Centre - L8 SP257305</t>
  </si>
  <si>
    <t>West Street BOWEN QLD 4805</t>
  </si>
  <si>
    <t>L: 8 SP: 257305</t>
  </si>
  <si>
    <r>
      <t xml:space="preserve">GFA ($140m2) impervious area ($10m2) less credits = $39,968.80 minus credits $130,000 = </t>
    </r>
    <r>
      <rPr>
        <sz val="10"/>
        <color rgb="FFFF0000"/>
        <rFont val="Arial"/>
        <family val="2"/>
      </rPr>
      <t>$90,031.20 credit</t>
    </r>
  </si>
  <si>
    <t>2014 TOTAL OUTSTANDING INFRASTRUCTURE CHARGES</t>
  </si>
  <si>
    <t>030.2013.00000753.001</t>
  </si>
  <si>
    <t>ROL - One (1) into Two (2) Lots - Residential Subdivision - L3SP124827</t>
  </si>
  <si>
    <t>65 Argyle Park Road BOWEN QLD 4805</t>
  </si>
  <si>
    <t>L: 3 SP: 124827</t>
  </si>
  <si>
    <t>030.2013.00000996.001</t>
  </si>
  <si>
    <t>ROL - One (1) Lot into Three (3) Rural Lots - L75 SP164939</t>
  </si>
  <si>
    <t>150 Riordanvale Road RIORDANVALE QLD 4</t>
  </si>
  <si>
    <t>L: 75 SP: 164939</t>
  </si>
  <si>
    <t>030.2013.00000487.001</t>
  </si>
  <si>
    <t>Magnums 366 Shute Harbour Road AIRLIE BE</t>
  </si>
  <si>
    <t>L: 51 SP: 248501 T: &amp; EMT BA, BB, BF &amp; B</t>
  </si>
  <si>
    <t>030.2013.00000204.001</t>
  </si>
  <si>
    <t>Reconfiguration - Residential - Moongunya Springs</t>
  </si>
  <si>
    <t>Bowen Developmental Road SPRINGLANDS QL</t>
  </si>
  <si>
    <t>164 demand units less credits</t>
  </si>
  <si>
    <t>030.2013.00000216.001</t>
  </si>
  <si>
    <t>ROL - Whitsunday Golfcourse Retirement Resort - 4 Staged Development</t>
  </si>
  <si>
    <t>L: 86 SP: 166675 T: &lt;40046484&gt; &amp; EMT A/S</t>
  </si>
  <si>
    <t>Demand Units on Water for Super Lots &amp; Stage 1-2-3 = 47 less credits 5</t>
  </si>
  <si>
    <t>030.2013.00000942.001</t>
  </si>
  <si>
    <t>Abell Road CANNONVALE QLD 4802</t>
  </si>
  <si>
    <t>L: 508 SP: 260202</t>
  </si>
  <si>
    <t>11 demand units less Credit</t>
  </si>
  <si>
    <t>030.2013.00000889.001</t>
  </si>
  <si>
    <t>120 Powell Street BOWEN QLD 4805</t>
  </si>
  <si>
    <t>L: 37 B: 6616</t>
  </si>
  <si>
    <t>030.2013.00000771.001</t>
  </si>
  <si>
    <t>Reconfiguration - Commercial and Operational Works and Earthworks and</t>
  </si>
  <si>
    <t>21-23 The Cove Road AIRLIE BEACH QLD 4</t>
  </si>
  <si>
    <t>L: 110 SP: 260214 T: &amp; EMT IB &amp; U</t>
  </si>
  <si>
    <t>23 demand units less credits</t>
  </si>
  <si>
    <t>030.2013.00000533.001</t>
  </si>
  <si>
    <t>Reconfiguration - Residential - One (1) Lot into Two (2) Lots</t>
  </si>
  <si>
    <t>128 Parkland Drive WOODWARK QLD 4802</t>
  </si>
  <si>
    <t>L: 2 SP: 198507</t>
  </si>
  <si>
    <t>030.2013.00000475.001</t>
  </si>
  <si>
    <t>13-15 Tynwald Avenue BOWEN QLD 4805</t>
  </si>
  <si>
    <t>L: 31 SP: 183832</t>
  </si>
  <si>
    <t>3 demand units less Credit</t>
  </si>
  <si>
    <t>030.2013.00000555.001</t>
  </si>
  <si>
    <t>RoL - One (1) Lot into Two (2) Rural Residential L17 RP743864</t>
  </si>
  <si>
    <t>123 Conway Road PRESTON QLD 4800</t>
  </si>
  <si>
    <t>L: 17 RP: 743864 T: N1333/72</t>
  </si>
  <si>
    <t>roads-park-recreation</t>
  </si>
  <si>
    <t>030.2013.00000833.001</t>
  </si>
  <si>
    <t>1696 Conway Road CONWAY QLD 4800</t>
  </si>
  <si>
    <t>L: 22 RP: 732828</t>
  </si>
  <si>
    <t>030.2013.00000920.001</t>
  </si>
  <si>
    <t>ROL - Two Lots into Thirty-Five (35) Lots - L5RP808879 - L77SP189752</t>
  </si>
  <si>
    <t>Jubilee Pocket Road JUBILEE POCKET QLD</t>
  </si>
  <si>
    <t>L: 5 RP: 808879 T: 40017010</t>
  </si>
  <si>
    <t>8 demand units Stage 2 - 24 demand units Stage 3 - 2 demand units Stage 4a - 5 demand units Stage 4b</t>
  </si>
  <si>
    <t>$283,401.00 $336,000.00 $59,367.00</t>
  </si>
  <si>
    <t>01/08/2017 01/09/2017 27/11/2015</t>
  </si>
  <si>
    <t>708886 608405 514310</t>
  </si>
  <si>
    <t>030.2013.00000841.001</t>
  </si>
  <si>
    <t>ROL - 1 LOT INTO 8</t>
  </si>
  <si>
    <t>8 demand units less 1 credi</t>
  </si>
  <si>
    <t>See ECM 2709839 Compliance Report states fees waived for sealing the road</t>
  </si>
  <si>
    <t>030.2013.00000707.001</t>
  </si>
  <si>
    <t>ROL - (1) Lots into (4) Four Lots - Rural Residential - L3 RP818506(Staged)</t>
  </si>
  <si>
    <t>105 Telford Road STRATHDICKIE QLD 4800</t>
  </si>
  <si>
    <t>L: 3 RP: 818506 T: 50004732</t>
  </si>
  <si>
    <t>4 demand units less credit</t>
  </si>
  <si>
    <t>030.2013.00000773.001</t>
  </si>
  <si>
    <t>124 Black Road RIORDANVALE QLD 4800</t>
  </si>
  <si>
    <t>L: 1 RP: 728351 T: 20958148</t>
  </si>
  <si>
    <t>030.2013.00000051.001</t>
  </si>
  <si>
    <t>ROL - Whitsunday Lakes Estate - 1 Lot into 3 Lots</t>
  </si>
  <si>
    <t>L: 82 SP: 239789 T: &amp; EMT G</t>
  </si>
  <si>
    <t>24/02/2014 27/05/2013</t>
  </si>
  <si>
    <t>311595 236722</t>
  </si>
  <si>
    <t>030.2013.00001004.001</t>
  </si>
  <si>
    <t>44 Mountney Road STRATHDICKIE QLD 4800</t>
  </si>
  <si>
    <t>L: 4 RP: 739257 T: N1244/247</t>
  </si>
  <si>
    <t>030.2013.00000946.001</t>
  </si>
  <si>
    <t>68-84 Parker Road CANNONVALE QLD 4802</t>
  </si>
  <si>
    <t>L: 202 SP: 225399 T: EMTS B &amp; C</t>
  </si>
  <si>
    <t>17 demand units less Credit</t>
  </si>
  <si>
    <t>030.2013.00000937.001</t>
  </si>
  <si>
    <t>2-8 Johnswood Close CANNONVALE QLD 480</t>
  </si>
  <si>
    <t>L: 1 SP: 165640</t>
  </si>
  <si>
    <t>030.2013.00000785.001</t>
  </si>
  <si>
    <t>ROL - Subdivision - One (1) into Two (2) Lots - L1 SP201450</t>
  </si>
  <si>
    <t>L: 1 SP: 201450</t>
  </si>
  <si>
    <t>030.2013.00000784.001</t>
  </si>
  <si>
    <t>ROL - Subdivision - One (1) into Three (3) Lots - L7 SP20462</t>
  </si>
  <si>
    <t>32 Patullo Road GREGORY RIVER QLD 4800</t>
  </si>
  <si>
    <t>L: 7 SP: 204622 T: COVS B &amp; C</t>
  </si>
  <si>
    <t>030.2013.00000755.001</t>
  </si>
  <si>
    <t>Reconfiguration - Industry</t>
  </si>
  <si>
    <t>263 Powerhouse Road COLLINSVILLE QLD 4</t>
  </si>
  <si>
    <t>L: 35 SP: 244951 T: &amp; EMTS E,F,G&amp;I/SP248</t>
  </si>
  <si>
    <t>030.2013.00000574.001</t>
  </si>
  <si>
    <t>24 Domenica Drive SUGARLOAF QLD 4800</t>
  </si>
  <si>
    <t>L: 1 RP: 746070 T: N1354/67</t>
  </si>
  <si>
    <t>030.2013.00000562.001</t>
  </si>
  <si>
    <t>Reconfiguration of a Lot - 2 Lots into 6 Lots - L9 &amp; 10 SP201443</t>
  </si>
  <si>
    <t>1 Dashers Drive CANNONVALE QLD 4802</t>
  </si>
  <si>
    <t>L: 9 SP: 201443 T: &amp; EMT C &amp; D/SP275045</t>
  </si>
  <si>
    <t>6 demand units less credits</t>
  </si>
  <si>
    <t>030.2013.00000241.001</t>
  </si>
  <si>
    <t>68 Windemere Drive STRATHDICKIE QLD 48</t>
  </si>
  <si>
    <t>L: 7 SP: 167804 T: 50514002</t>
  </si>
  <si>
    <t>030.2013.00000102.001</t>
  </si>
  <si>
    <t>L: 2 SP: 113321 T: EMT A</t>
  </si>
  <si>
    <t>030.2013.00000454.001</t>
  </si>
  <si>
    <t>59 Windemere Drive STRATHDICKIE QLD 48</t>
  </si>
  <si>
    <t>L: 6 SP: 167804 T: 50514001</t>
  </si>
  <si>
    <t>030.2013.00000357.001</t>
  </si>
  <si>
    <t>107 Corduroy Creek Road COLLINSVILLE QL</t>
  </si>
  <si>
    <t>L: 111 SP: 129633</t>
  </si>
  <si>
    <t>030.2013.00000101.001</t>
  </si>
  <si>
    <t>Reconfiguration - Residential and Multiple Dwelling Unit</t>
  </si>
  <si>
    <t>Ocean View Drive BOWEN QLD 4805</t>
  </si>
  <si>
    <t>L: 957 SP: 194473</t>
  </si>
  <si>
    <t>49 demand units less credits</t>
  </si>
  <si>
    <t>$14,403.85  $100,826.95</t>
  </si>
  <si>
    <t>17/09/2015 05/02/2014</t>
  </si>
  <si>
    <t>498852 302432</t>
  </si>
  <si>
    <t>030.2013.00000767.001</t>
  </si>
  <si>
    <t>MCU - Six (6) Townhouse Units - Proposed - L11 SP241797</t>
  </si>
  <si>
    <t>AGED CARE 13 Marathon Street PROSERPINE</t>
  </si>
  <si>
    <t>L: 11 SP: 241797</t>
  </si>
  <si>
    <t>6 demand units no credit</t>
  </si>
  <si>
    <t>030.2013.00000262.001</t>
  </si>
  <si>
    <t>Retail and or Commercial Complex</t>
  </si>
  <si>
    <t>Pringle Road WOODWARK QLD 4802</t>
  </si>
  <si>
    <t>L: 140 HR: 1561 T: &lt;N1163/181&gt; EMT A/RP7</t>
  </si>
  <si>
    <t>030.2013.00000921.001</t>
  </si>
  <si>
    <t>MCU - New Dual Occupancy - Duplex - L22 SP211527</t>
  </si>
  <si>
    <t>52 Telford Street PROSERPINE QLD 4800</t>
  </si>
  <si>
    <t>L: 22 SP: 211527</t>
  </si>
  <si>
    <t>030.2013.00000974.001</t>
  </si>
  <si>
    <t>MCU - Dual Occupany Development - L24 RP706889</t>
  </si>
  <si>
    <t>53 Golf Links Road QUEENS BEACH QLD 48</t>
  </si>
  <si>
    <t>L: 24 RP: 706889</t>
  </si>
  <si>
    <t>030.2013.00000585.001</t>
  </si>
  <si>
    <t>MCU - 6 Multiple Dwelling Units</t>
  </si>
  <si>
    <t>50 Gordon Street BOWEN QLD 4805</t>
  </si>
  <si>
    <t>L: 3 RP: 714408</t>
  </si>
  <si>
    <t>6 demand units less 1 credit</t>
  </si>
  <si>
    <t>030.2013.00000884.001</t>
  </si>
  <si>
    <t>Material Change of Use &amp; Reconfig of a Lot - 102-103 SP232115</t>
  </si>
  <si>
    <t>10 demand units less credit</t>
  </si>
  <si>
    <t>030.2013.00000449.001</t>
  </si>
  <si>
    <t>Caravan Park</t>
  </si>
  <si>
    <t>Adventure Whitsunday Caravan Park 25 Shu</t>
  </si>
  <si>
    <t>L: 9 RP: 734596 T: &lt;21116228&gt; ES A&amp;B/907</t>
  </si>
  <si>
    <t>$200 per m2 of GFA - 429.59 m2 demand units</t>
  </si>
  <si>
    <t>$5,000.00, $5,000.00, $5,000.00, $5,000.00, $5,000.00, $5,000.00, $5,000.00 &amp; $4,662.00</t>
  </si>
  <si>
    <t>26/04/2015 07/07/2015 17/07/2015 23/07/2015 31/07/2015 07/08/2015 14/08/2015 28/08/2015</t>
  </si>
  <si>
    <t>457552 460665 463720 464748 467387 470101 473289 487471</t>
  </si>
  <si>
    <t>50% off for Economic Development Policy</t>
  </si>
  <si>
    <t>030.2013.00000693.001</t>
  </si>
  <si>
    <t>MCU - Funeral Parlour Extension - Chapel for Memorials - L5 HR1897</t>
  </si>
  <si>
    <t>55-57 West Street BOWEN QLD 4805</t>
  </si>
  <si>
    <t>L: 5 HR: 1897</t>
  </si>
  <si>
    <t>$70 per m2 GFA and $10 per impervious m2 less credits</t>
  </si>
  <si>
    <t>030.2013.00000656.001</t>
  </si>
  <si>
    <t>Material Change of Use - 7 Dwelling Units over 3 stages - L2 SP201450</t>
  </si>
  <si>
    <t>7 demand units less credits</t>
  </si>
  <si>
    <t>030.2013.00000593.001</t>
  </si>
  <si>
    <t>13 Honey Myrtle Street PROSERPINE QLD</t>
  </si>
  <si>
    <t>L: 78 SP: 198029</t>
  </si>
  <si>
    <t>030.2013.00000592.001</t>
  </si>
  <si>
    <t>9 Damson Crescent PROSERPINE QLD 4800</t>
  </si>
  <si>
    <t>L: 88 SP: 198029</t>
  </si>
  <si>
    <t>030.2013.00000575.001</t>
  </si>
  <si>
    <t>Material Change of Use - L31 MPH13509 - Four (4) Multiple Units</t>
  </si>
  <si>
    <t>1 Birralee Street COLLINSVILLE QLD 480</t>
  </si>
  <si>
    <t>L: 31 MPH: 13509</t>
  </si>
  <si>
    <t>030.2013.00000530.001</t>
  </si>
  <si>
    <t>Change of Use - Eight (8) Multiple Dwelling Units</t>
  </si>
  <si>
    <t>12 Dalrymple Street BOWEN QLD 4805</t>
  </si>
  <si>
    <t>L: 12 RP: 729785</t>
  </si>
  <si>
    <t>8 demand units less credit</t>
  </si>
  <si>
    <t>030.2013.00000472.001</t>
  </si>
  <si>
    <t>7 Richmond Road BOWEN QLD 4805</t>
  </si>
  <si>
    <t>L: 1 RP: 714753</t>
  </si>
  <si>
    <t>030.2013.00000452.001</t>
  </si>
  <si>
    <t>9 Amarula Place CANNONVALE QLD 4802</t>
  </si>
  <si>
    <t>L: 13 SP: 198032</t>
  </si>
  <si>
    <t>030.2013.00000450.001</t>
  </si>
  <si>
    <t>72 Gloucester Avenue HYDEAWAY BAY QLD</t>
  </si>
  <si>
    <t>L: 33 RP: 744452 T: N1329/48</t>
  </si>
  <si>
    <t>030.2013.00000443.001</t>
  </si>
  <si>
    <t>3 x Dwelling Houses &amp; CTS ROL</t>
  </si>
  <si>
    <t>11 Duke Street BOWEN QLD 4805</t>
  </si>
  <si>
    <t>L: 1 SP: 256295 CTS: &amp; EMT G</t>
  </si>
  <si>
    <t>030.2013.00000426.001</t>
  </si>
  <si>
    <t>6 x Dual Occupancies and CTS ROL</t>
  </si>
  <si>
    <t>Duke Street BOWEN QLD 4805</t>
  </si>
  <si>
    <t>L: 52 SP: 198038 T: &amp; EMT B,C,D,E,F &amp; G</t>
  </si>
  <si>
    <t>030.2013.00000072.001</t>
  </si>
  <si>
    <t>Office</t>
  </si>
  <si>
    <t>53 George Street BOWEN QLD 4805</t>
  </si>
  <si>
    <t>L: 1 RP: 706587</t>
  </si>
  <si>
    <t>$140 p.s.m. of GFA - $9582.58 sm</t>
  </si>
  <si>
    <t>030.2013.00000037.001</t>
  </si>
  <si>
    <t>Dual Occupancy and Dwelling and Plumbing for Dwelling</t>
  </si>
  <si>
    <t>27 Station Street COLLINSVILLE QLD 480</t>
  </si>
  <si>
    <t>L: 2 MPH: 32769</t>
  </si>
  <si>
    <t>030.2013.00000017.001</t>
  </si>
  <si>
    <t>10 Yardley Court BOWEN QLD 4805</t>
  </si>
  <si>
    <t>L: 48 SP: 194915</t>
  </si>
  <si>
    <t>16/06/2016 02/08/2016</t>
  </si>
  <si>
    <t>574728 587096 574728 587096</t>
  </si>
  <si>
    <t>030.2013.00000347.001</t>
  </si>
  <si>
    <t>Transport Terminal and Prescribed Tidal Works</t>
  </si>
  <si>
    <t>24 The Cove Road AIRLIE BEACH QLD 4802</t>
  </si>
  <si>
    <t>L: 111 SP: 232106 T: 40060436</t>
  </si>
  <si>
    <t>$50 per m2 of GFA less credits</t>
  </si>
  <si>
    <t>030.2013.00000338.001</t>
  </si>
  <si>
    <t>Material Change of Use - Dual Occupancy</t>
  </si>
  <si>
    <t>9 Langford Road FLAMETREE QLD 4802</t>
  </si>
  <si>
    <t>L: 23 RP: 736796 T: N1179/151</t>
  </si>
  <si>
    <t>030.2013.00000303.001</t>
  </si>
  <si>
    <t>Home Based Business</t>
  </si>
  <si>
    <t>434 Sugarloaf Road RIORDANVALE QLD 480</t>
  </si>
  <si>
    <t>L: 5 RP: 804255 T: N1461/164</t>
  </si>
  <si>
    <t>030.2013.00000972.001</t>
  </si>
  <si>
    <t>102 Accommodation Units - Mine Camp</t>
  </si>
  <si>
    <t>Collinsville Village 8296 Bowen Developmental Road</t>
  </si>
  <si>
    <t>L: 2 MPH: 30801</t>
  </si>
  <si>
    <t>2013 TOTAL OUTSTANDING INFRASTRUCTURE CHARGES</t>
  </si>
  <si>
    <t>030.2012.00001114.001</t>
  </si>
  <si>
    <t>ROL - 1 Lot into 4 Lots</t>
  </si>
  <si>
    <t>1580 Shute Harbour Rd, Cannon Valley</t>
  </si>
  <si>
    <t>L: 71 RP: 893821 T: 50100646</t>
  </si>
  <si>
    <t>030.2012.00000992.001</t>
  </si>
  <si>
    <t>18 Mountney Road, Mount Marlow</t>
  </si>
  <si>
    <t>L: 26 SP: 167795</t>
  </si>
  <si>
    <t>2 demand units less credit</t>
  </si>
  <si>
    <t>030.2012.00000132.001</t>
  </si>
  <si>
    <t>20 Macarthur Street, Collinsville</t>
  </si>
  <si>
    <t>L: 3 C: 74013</t>
  </si>
  <si>
    <t>030.2012.00000993.001</t>
  </si>
  <si>
    <t>33 Tucker Road, Riordanvale</t>
  </si>
  <si>
    <t>L: 3 RP: 748011 T: N1382/14</t>
  </si>
  <si>
    <t>030.2012.00001030.001</t>
  </si>
  <si>
    <t>5 Jasinique Drive, Flametree</t>
  </si>
  <si>
    <t>L: 2 RP: 736796</t>
  </si>
  <si>
    <t>030.2012.00000730.001</t>
  </si>
  <si>
    <t>3 Allan Road, Conway Beach</t>
  </si>
  <si>
    <t>L: 3 RP: 746282 T: N1400/157</t>
  </si>
  <si>
    <t>030.2012.00000617.001</t>
  </si>
  <si>
    <t>23 Braithwaite Court, Woodwark</t>
  </si>
  <si>
    <t>L: 32 SP: 212271 T: EMT B</t>
  </si>
  <si>
    <t>030.2012.00000402.001</t>
  </si>
  <si>
    <t>73 Turner Road, Riordanvale</t>
  </si>
  <si>
    <t>L: 8 RP: 744880 T: 21332173</t>
  </si>
  <si>
    <t>030.2012.00000370.001</t>
  </si>
  <si>
    <t>Shaina Court, Riordanvale</t>
  </si>
  <si>
    <t>L: 31 SP: 232127</t>
  </si>
  <si>
    <t>5 demand units less credits</t>
  </si>
  <si>
    <t>030.2012.00000427.001</t>
  </si>
  <si>
    <t>14 Lime Tree Court, Bowen</t>
  </si>
  <si>
    <t>L: 12 SP: 201435</t>
  </si>
  <si>
    <t>Notes on file stating no ICN notice applicable??</t>
  </si>
  <si>
    <t>030.2012.00001115.001</t>
  </si>
  <si>
    <t>Dudley Road, Proserpine</t>
  </si>
  <si>
    <t>L: 102 SP: 219982</t>
  </si>
  <si>
    <t>030.2012.00000469.001</t>
  </si>
  <si>
    <t>23 Tucker Road, Riordanvale</t>
  </si>
  <si>
    <t>L: 4 RP: 748011 T: N1382/15</t>
  </si>
  <si>
    <t>030.2012.00001111.001</t>
  </si>
  <si>
    <t>King Street, Bowen</t>
  </si>
  <si>
    <t>L: 4 RP: 712941</t>
  </si>
  <si>
    <t>030.2012.00001101.001</t>
  </si>
  <si>
    <t>79 Windemere Drive, Strathdickie</t>
  </si>
  <si>
    <t>L: 12 SP: 204649</t>
  </si>
  <si>
    <t>3 demand units less credit</t>
  </si>
  <si>
    <t>030.2012.00001095.001</t>
  </si>
  <si>
    <t>15 Blake Street, Collinsville</t>
  </si>
  <si>
    <t>L: 98 MPH: 13504</t>
  </si>
  <si>
    <t>030.2012.00001076.001</t>
  </si>
  <si>
    <t>73 Tracey Street, Queens Beach</t>
  </si>
  <si>
    <t>L: 2 RP: 717870</t>
  </si>
  <si>
    <t>030.2012.00001012.001</t>
  </si>
  <si>
    <t>1 Corrimandle Grove, Cannonvale</t>
  </si>
  <si>
    <t>L: 201 SP: 225399 T: EMT A</t>
  </si>
  <si>
    <t>030.2012.00000962.001</t>
  </si>
  <si>
    <t>21 Sixth Avenue, Scottville</t>
  </si>
  <si>
    <t>L: 16 MPH: 31060</t>
  </si>
  <si>
    <t>030.2012.00000961.001</t>
  </si>
  <si>
    <t>14 demand units less credit</t>
  </si>
  <si>
    <t>030.2012.00000911.001</t>
  </si>
  <si>
    <t>Multiple Dwelling Units</t>
  </si>
  <si>
    <t>55 Gordon Street, Bowen</t>
  </si>
  <si>
    <t>L: 2 RP: 700055</t>
  </si>
  <si>
    <t>030.2012.00000836.001</t>
  </si>
  <si>
    <t>Low Impact Industry</t>
  </si>
  <si>
    <t>1678 Shute Harbour Rd, Cannon Valley</t>
  </si>
  <si>
    <t>$50 per sq metre GFA @ 35% transport</t>
  </si>
  <si>
    <t>030.2012.00000784.001</t>
  </si>
  <si>
    <t>ROL - Ocean Reach Estate - Staged - 1-5</t>
  </si>
  <si>
    <t>152 demand units less credits</t>
  </si>
  <si>
    <t>030.2012.00000741.001</t>
  </si>
  <si>
    <t>24 Tracey Street, Queens Beach</t>
  </si>
  <si>
    <t>L: 419 B: 6643</t>
  </si>
  <si>
    <t>030.2012.00000738.001</t>
  </si>
  <si>
    <t>8 Crowley Street, Bowen</t>
  </si>
  <si>
    <t>L: 1 RP: 711056</t>
  </si>
  <si>
    <t xml:space="preserve">8 demand units </t>
  </si>
  <si>
    <t>030.2012.00000714.001</t>
  </si>
  <si>
    <t>143 Ocean View Drive, Bowen</t>
  </si>
  <si>
    <t>L: 99 RP: 708614</t>
  </si>
  <si>
    <t>030.2012.00000652.001</t>
  </si>
  <si>
    <t>27 Jessies Way, Cannonvale</t>
  </si>
  <si>
    <t>L: 14 SP: 163579 CTS: COV P,Q,R</t>
  </si>
  <si>
    <t>030.2012.00000622.001</t>
  </si>
  <si>
    <t>30 Brisbane Street, Bowen</t>
  </si>
  <si>
    <t>L: 4 RP: 700137</t>
  </si>
  <si>
    <t>030.2012.00000589.001</t>
  </si>
  <si>
    <t>13 Cunningham Street, Collinsville</t>
  </si>
  <si>
    <t>L: 36 RP: 800714</t>
  </si>
  <si>
    <t>030.2012.00000511.001</t>
  </si>
  <si>
    <t>30/042017</t>
  </si>
  <si>
    <t>Vehicle Depot</t>
  </si>
  <si>
    <t>8295 Bowen Developmental Road, Collinsville</t>
  </si>
  <si>
    <t>L: 2 MPH: 32167</t>
  </si>
  <si>
    <t>Increase demand on Roads &amp; Community Facilities</t>
  </si>
  <si>
    <t>030.2012.00000481.001</t>
  </si>
  <si>
    <t>13 Gralton Street, Collinsville</t>
  </si>
  <si>
    <t>L: 18 C: 74018</t>
  </si>
  <si>
    <t>030.2012.00000468.001</t>
  </si>
  <si>
    <t>12 Miller Street, Collinsville</t>
  </si>
  <si>
    <t>L: 7213 C: 74045</t>
  </si>
  <si>
    <t>030.2012.00000424.001</t>
  </si>
  <si>
    <t>12 Reynolds Street, Bowen</t>
  </si>
  <si>
    <t>L: 7 SP: 194471</t>
  </si>
  <si>
    <t>030.2012.00000423.001</t>
  </si>
  <si>
    <t>9 Daniel Street, Bowen</t>
  </si>
  <si>
    <t>L: 17 SP: 194471</t>
  </si>
  <si>
    <t>030.2012.00000422.001</t>
  </si>
  <si>
    <t>14 Reynolds Street, Bowen</t>
  </si>
  <si>
    <t>L: 8 SP: 194471</t>
  </si>
  <si>
    <t>030.2012.00000413.001</t>
  </si>
  <si>
    <t>10 Williams Street, Bowen</t>
  </si>
  <si>
    <t>L: 37 B: 6613</t>
  </si>
  <si>
    <t>16 demand units less credit</t>
  </si>
  <si>
    <t>030.2012.00000395.001</t>
  </si>
  <si>
    <t>28 Livingstone Street, Bowen</t>
  </si>
  <si>
    <t>L: 4 RP: 700128</t>
  </si>
  <si>
    <t>demand less credits</t>
  </si>
  <si>
    <t>030.2012.00000377.001</t>
  </si>
  <si>
    <t>1 Mangrove Road, Woodwark</t>
  </si>
  <si>
    <t>L: 4 RP: 733405</t>
  </si>
  <si>
    <t>2 demand less credit</t>
  </si>
  <si>
    <t>030.2012.00000313.001</t>
  </si>
  <si>
    <t>Dwelling House and Reconfiguration - Residential</t>
  </si>
  <si>
    <t>21-23 The Cove Road, Airlie Beach</t>
  </si>
  <si>
    <t>030.2012.00000299.001</t>
  </si>
  <si>
    <t>2 Ada Place, Bowen</t>
  </si>
  <si>
    <t>L: 37 SP: 232138 T: EMT AA</t>
  </si>
  <si>
    <t>030.2012.00000270.001</t>
  </si>
  <si>
    <t>Jasinique Drive, Flametree</t>
  </si>
  <si>
    <t>L: 3 RP: 734598 T: N1130/17</t>
  </si>
  <si>
    <t>030.2012.00000268.001</t>
  </si>
  <si>
    <t>84 Powell Street, Bowen</t>
  </si>
  <si>
    <t>L: 49 B: 663</t>
  </si>
  <si>
    <t>030.2012.00000212.001</t>
  </si>
  <si>
    <t>Mandalay Road, Mandalay</t>
  </si>
  <si>
    <t>L: 1 SP: 133872 T: EMT A</t>
  </si>
  <si>
    <t>030.2012.00000139.001</t>
  </si>
  <si>
    <t>7 Blake Street, Collinsville</t>
  </si>
  <si>
    <t>L: 95 MPH: 13504</t>
  </si>
  <si>
    <t>030.2012.00000125.001</t>
  </si>
  <si>
    <t>Material Change of Use - Major Utility</t>
  </si>
  <si>
    <t>Bruce Highway, Merinda</t>
  </si>
  <si>
    <t>030.2012.00000076.001</t>
  </si>
  <si>
    <t>7 George Street, Collinsville</t>
  </si>
  <si>
    <t>L: 43 MPH: 13509</t>
  </si>
  <si>
    <t>030.2012.00000048.001</t>
  </si>
  <si>
    <t>26 Thomas Street, Bowen</t>
  </si>
  <si>
    <t>L: 10 SP: 120596</t>
  </si>
  <si>
    <t>030.2012.00000037.001</t>
  </si>
  <si>
    <t>64 Tracey Street, Queens Beach</t>
  </si>
  <si>
    <t>L: 36 B: 6643</t>
  </si>
  <si>
    <t>7 demand units less credit</t>
  </si>
  <si>
    <t>030.2012.00000019.001</t>
  </si>
  <si>
    <t>17 Williams Street, Bowen</t>
  </si>
  <si>
    <t>L: 2 RP: 748487</t>
  </si>
  <si>
    <t>2012 TOTAL OUTSTANDING INFRASTRUCTURE CHARGES</t>
  </si>
  <si>
    <t>030.2011.00000013.001</t>
  </si>
  <si>
    <t>Mandalay Road MANDALAY QLD 4802</t>
  </si>
  <si>
    <t>L: 2 SP: 187368</t>
  </si>
  <si>
    <t>8.8 ETs</t>
  </si>
  <si>
    <t>030.2011.00000028.001</t>
  </si>
  <si>
    <t>3 Beames Crescent CANNON VALLEY QLD 4800</t>
  </si>
  <si>
    <t>L: 26 SP: 194893</t>
  </si>
  <si>
    <t>1 ETs</t>
  </si>
  <si>
    <t>030.2011.00000053.001</t>
  </si>
  <si>
    <t>L: 99 SP: 225048</t>
  </si>
  <si>
    <t>030.2011.00000058.001</t>
  </si>
  <si>
    <t>ROL (2 into 2 and a Road) &amp; MCU (Dual Occupancy)</t>
  </si>
  <si>
    <t>2868 Shute Harbour Road FLAMETREE QLD 4802</t>
  </si>
  <si>
    <t>L: 19 RP: 729113 T: 20996195</t>
  </si>
  <si>
    <t>1.3 ETs</t>
  </si>
  <si>
    <t>030.2011.00000104.001</t>
  </si>
  <si>
    <t>Material Change of Use - Eight (8) Multiple Dwelling Units</t>
  </si>
  <si>
    <t>53 Gregory Street BOWEN QLD 4805</t>
  </si>
  <si>
    <t>L: 4 RP: 700123</t>
  </si>
  <si>
    <t>030.2011.00000111.001</t>
  </si>
  <si>
    <t>Colonial Palms 2 Hermitage Drive AIRLIE BEACH QLD 4802</t>
  </si>
  <si>
    <t>L: 1 RP: 744925 T: N1346/57</t>
  </si>
  <si>
    <t>030.2011.00000133.001</t>
  </si>
  <si>
    <t>Seabreeze Estate Stage 3</t>
  </si>
  <si>
    <t>1 Gilbert Street QUEENS BEACH QLD 4805</t>
  </si>
  <si>
    <t>L: 100 SP: 230506 CTS: 41080</t>
  </si>
  <si>
    <t>29 demand units less credit</t>
  </si>
  <si>
    <t>$72,028.00
$15,526.50
$27,947.10</t>
  </si>
  <si>
    <t>04/12/2012 22/11/2012
17/07/2012</t>
  </si>
  <si>
    <t>193125
190806
150675</t>
  </si>
  <si>
    <t>030.2011.00000147.001</t>
  </si>
  <si>
    <t>96 Faust Street PROSERPINE QLD 4800</t>
  </si>
  <si>
    <t>L: 10 RP: 749818 T: N1299/19</t>
  </si>
  <si>
    <t>030.2011.00000157.001</t>
  </si>
  <si>
    <t>Reconfiguration - Residential and Dual Occupancy</t>
  </si>
  <si>
    <t>18 Beth Court CANNONVALE QLD 4802</t>
  </si>
  <si>
    <t>L: 8 SP: 184783</t>
  </si>
  <si>
    <t>030.2011.00000192.001</t>
  </si>
  <si>
    <t>MCU for Dual Occupancy</t>
  </si>
  <si>
    <t>30 Lucinda Place QUEENS BEACH QLD 4805</t>
  </si>
  <si>
    <t>L: 14 SP: 178762</t>
  </si>
  <si>
    <t>030.2011.00000417.001</t>
  </si>
  <si>
    <t>63 Turner Road RIORDANVALE QLD 4800</t>
  </si>
  <si>
    <t>L: 7 RP: 744880 T: N1332/172</t>
  </si>
  <si>
    <t>per new lot</t>
  </si>
  <si>
    <t>030.2011.00000460.001</t>
  </si>
  <si>
    <t>Reconfiguration of a Lot - Rural Residential and Balance Rural Lot</t>
  </si>
  <si>
    <t>Kelsey Creek Road KELSEY CREEK QLD 4800</t>
  </si>
  <si>
    <t>L: 1395 SP: 225061</t>
  </si>
  <si>
    <t>030.2011.00000481.001</t>
  </si>
  <si>
    <t>Extension to Mechanical Repair Station &amp; ERA 21</t>
  </si>
  <si>
    <t>17 Conway Street COLLINSVILLE QLD 4804</t>
  </si>
  <si>
    <t>L: 266 DK: 271</t>
  </si>
  <si>
    <t>$50 per m2of GFA + $10 per impervious m2</t>
  </si>
  <si>
    <t>030.2011.00000028.002</t>
  </si>
  <si>
    <t>030.2011.00000504.001</t>
  </si>
  <si>
    <t>Material Change of Use for Caretakers Residence</t>
  </si>
  <si>
    <t>49 Jilletts Road BOWEN QLD 4805</t>
  </si>
  <si>
    <t>L: 1 RP: 736541</t>
  </si>
  <si>
    <t>increase demand</t>
  </si>
  <si>
    <t>030.2011.00000507.001</t>
  </si>
  <si>
    <t>Accommodation Buildings (Motel Extension)</t>
  </si>
  <si>
    <t>Bluewater Motel 1 Powell Street BOWEN QLD 4805</t>
  </si>
  <si>
    <t>L: 20 SP: 198033</t>
  </si>
  <si>
    <t>14 demand units</t>
  </si>
  <si>
    <t>030.2011.00000530.001</t>
  </si>
  <si>
    <t>16-18 Lime Tree Court BOWEN QLD 4805</t>
  </si>
  <si>
    <t>L: 11EMT K SP: 201435</t>
  </si>
  <si>
    <t>030.2011.00000541.001</t>
  </si>
  <si>
    <t>Accommdation Building Expansion (Temporary Workers Camp)</t>
  </si>
  <si>
    <t>Collinsville Village 8296 Bowen Developmental Road COLLINSVILLE QLD 4804</t>
  </si>
  <si>
    <t>192 dwelling units</t>
  </si>
  <si>
    <t>030.2011.00000556.001</t>
  </si>
  <si>
    <t>Reconfiguration - One (1) into Two (2)</t>
  </si>
  <si>
    <t>18 Toussaint Street COLLINSVILLE QLD 4804</t>
  </si>
  <si>
    <t>L: 26 MPH: 13512</t>
  </si>
  <si>
    <t>030.2011.00000613.001</t>
  </si>
  <si>
    <t>Material Change of Use Eight (8) Multiple Dwelling Units</t>
  </si>
  <si>
    <t>6 Dunlop Street COLLINSVILLE QLD 4804</t>
  </si>
  <si>
    <t>L: 13 C: 74028</t>
  </si>
  <si>
    <t>8 demand units less credits</t>
  </si>
  <si>
    <t>030.2011.00000027.001</t>
  </si>
  <si>
    <t>Beames Crescent CANNON VALLEY QLD 4800</t>
  </si>
  <si>
    <t>L: 53 SP: 194893</t>
  </si>
  <si>
    <t>4 ET's</t>
  </si>
  <si>
    <t>030.2011.00000735.001</t>
  </si>
  <si>
    <t>19 Links Road BOWEN QLD 4805</t>
  </si>
  <si>
    <t>L: 282 SP: 172276</t>
  </si>
  <si>
    <t>030.2011.00000743.001</t>
  </si>
  <si>
    <t>25 Wattle Road CANNON VALLEY QLD 4800</t>
  </si>
  <si>
    <t>L: 28 RP: 733390</t>
  </si>
  <si>
    <t>demand unit</t>
  </si>
  <si>
    <t>030.2011.00000747.001</t>
  </si>
  <si>
    <t>41 Railway Road COLLINSVILLE QLD 4804</t>
  </si>
  <si>
    <t>L: 30 MPH: 20586</t>
  </si>
  <si>
    <t>030.2011.00000346.001</t>
  </si>
  <si>
    <t>Dual Occupancy + Extension of Currency</t>
  </si>
  <si>
    <t>9 Horizon Court JUBILEE POCKET QLD 4802</t>
  </si>
  <si>
    <t>L: 54 SP: 217106</t>
  </si>
  <si>
    <t>030.2011.00000820.001</t>
  </si>
  <si>
    <t>62 Eshelby Drive CANNONVALE QLD 4802</t>
  </si>
  <si>
    <t>L: 154 SP: 211503</t>
  </si>
  <si>
    <t>18 dmand units less credit</t>
  </si>
  <si>
    <t>030.2011.00000838.001</t>
  </si>
  <si>
    <t>9 Strathmore Street COLLINSVILLE QLD 4804</t>
  </si>
  <si>
    <t>L: 15 MPH: 13509</t>
  </si>
  <si>
    <t>030.2011.00000823.001</t>
  </si>
  <si>
    <t>Material Change of Use - Adult Products</t>
  </si>
  <si>
    <t>39 Williams Street BOWEN QLD 4805</t>
  </si>
  <si>
    <t>L: 1 RP: 711699</t>
  </si>
  <si>
    <t>030.2011.00000824.001</t>
  </si>
  <si>
    <t>Earlando Road CAPE GLOUCESTER QLD 4800</t>
  </si>
  <si>
    <t>L: 20 RP: 748499 T: N1491/236</t>
  </si>
  <si>
    <t>030.2011.00000849.001</t>
  </si>
  <si>
    <t>Office &amp; Shop</t>
  </si>
  <si>
    <t>54 Herbert Street BOWEN QLD 4805</t>
  </si>
  <si>
    <t>L: 1 RP: 716285</t>
  </si>
  <si>
    <t>$140 per m2 of GFA</t>
  </si>
  <si>
    <t>030.2011.00000865.001</t>
  </si>
  <si>
    <t>Caravan Park and Reconfiguration - Mixed</t>
  </si>
  <si>
    <t>Aussie Nomads B'Packer Resort 18562 Bruce Highway BOWEN QLD 4805</t>
  </si>
  <si>
    <t>L: 26 SP: 230514</t>
  </si>
  <si>
    <t>$2625 per site</t>
  </si>
  <si>
    <t>030.2011.00000870.001</t>
  </si>
  <si>
    <t>4 Russell Street BOWEN QLD 4805</t>
  </si>
  <si>
    <t>L: 33 B: 66122</t>
  </si>
  <si>
    <t>030.2011.00000881.001</t>
  </si>
  <si>
    <t>14 Ross Hall Street BOWEN QLD 4805</t>
  </si>
  <si>
    <t>L: 20 RP: 705679</t>
  </si>
  <si>
    <t>030.2011.00000931.001</t>
  </si>
  <si>
    <t>King Street BOWEN QLD 4805</t>
  </si>
  <si>
    <t>L: 3 RP: 712941</t>
  </si>
  <si>
    <t>030.2011.00000966.001</t>
  </si>
  <si>
    <t>45 Africandar Road BOWEN QLD 4805</t>
  </si>
  <si>
    <t>L: 31 RP: 860289</t>
  </si>
  <si>
    <t>030.2011.00000549.001</t>
  </si>
  <si>
    <t>Commercial Premises - 4 Refreshment Premises -Carpark - Amenities</t>
  </si>
  <si>
    <t>174 Main Street PROSERPINE QLD 4800</t>
  </si>
  <si>
    <t>L: 6 RP: 706708 T: N255/103</t>
  </si>
  <si>
    <t>$180 per m2 of GFA less credit</t>
  </si>
  <si>
    <t>2011 TOTAL OUTSTANDING INFRASTRUCTURE CHARGES</t>
  </si>
  <si>
    <t>030.2010.00001107.001</t>
  </si>
  <si>
    <t>Reconfiguration of a Lot and Material Change of Use for Residential</t>
  </si>
  <si>
    <t>2667 Shute Harbour Road MANDALAY QLD 4</t>
  </si>
  <si>
    <t>L: 1 P: &amp; EMT A SP: 230520</t>
  </si>
  <si>
    <t>17 ET's</t>
  </si>
  <si>
    <t>030.2010.00000465.001</t>
  </si>
  <si>
    <t>Reconfiguration of a Lot - Rural Residential</t>
  </si>
  <si>
    <t>836 Conway Road PALM GROVE QLD 4800</t>
  </si>
  <si>
    <t>L: 167 HR: 1928 T: 17763030</t>
  </si>
  <si>
    <t>3 ET's</t>
  </si>
  <si>
    <t>030.2010.00000035.001</t>
  </si>
  <si>
    <t>MCU - Extractive Industry and ROL - Access Easement</t>
  </si>
  <si>
    <t>Gunyarra Road ANDROMACHE QLD 4800</t>
  </si>
  <si>
    <t>L: 217 RP: 893171 T: &lt;50079126&gt; &amp; EMT A/</t>
  </si>
  <si>
    <t>3 ET's or EP's</t>
  </si>
  <si>
    <t>030.2010.00001136.001</t>
  </si>
  <si>
    <t>Reconfiguration of Lot (1 into 43 Lots) and 43 Dwelling Houses</t>
  </si>
  <si>
    <t>24 Botanica Drive WOODWARK QLD 4802</t>
  </si>
  <si>
    <t>L: 23 SP: 271522</t>
  </si>
  <si>
    <t>43 demands</t>
  </si>
  <si>
    <t>23467.60
35201.40
35201.40
35201.40
23467.60
35201.40
23467.60
82136.60
23467.60</t>
  </si>
  <si>
    <t>04/12/2014
4/2/15
20/04/2015
20/07/2015
8/02/2016
13/04/2016
23/08/2017
4/09/2017
5/10/2017</t>
  </si>
  <si>
    <t>400592
409800
445881
466443
528127
562620
717632
727210
746004</t>
  </si>
  <si>
    <t>DA10021</t>
  </si>
  <si>
    <t>4 x 2 Storey Townhouses - Multi-Dwelling Units</t>
  </si>
  <si>
    <t>27A Leichhardt Street BOWEN QLD 4805</t>
  </si>
  <si>
    <t>L: 62 RP: 844006</t>
  </si>
  <si>
    <t>4.7 EP's</t>
  </si>
  <si>
    <t>030.2010.00000078.001</t>
  </si>
  <si>
    <t>ROL - 11 Lots - The Sanctuary Stage 1</t>
  </si>
  <si>
    <t>030.2010.00226972.001</t>
  </si>
  <si>
    <t>2 Nautilus Street BOWEN QLD 4805</t>
  </si>
  <si>
    <t>L: 19 P: EMT L SP: 212235</t>
  </si>
  <si>
    <t>030.2010.00226971.001</t>
  </si>
  <si>
    <t>2 Cowrie Street BOWEN QLD 4805</t>
  </si>
  <si>
    <t>L: 34 P: EMT V SP: 212235</t>
  </si>
  <si>
    <t>030.2010.00013528.001</t>
  </si>
  <si>
    <t>Reconfiguration of a Lot - Residential</t>
  </si>
  <si>
    <t>Braemar Road MOUNT JULIAN QLD 4800</t>
  </si>
  <si>
    <t>L: 30 SP: 168456 T: COV A</t>
  </si>
  <si>
    <t>030.2010.00228091.001</t>
  </si>
  <si>
    <t>47 Holborne Street BOWEN QLD 4805</t>
  </si>
  <si>
    <t>L: 5 RP: 705711</t>
  </si>
  <si>
    <t>030.2010.00226889.001</t>
  </si>
  <si>
    <t>Crofton Street BOWEN QLD 4805</t>
  </si>
  <si>
    <t>L: 9 SP: 225089 T: &amp; EMTS E &amp; F</t>
  </si>
  <si>
    <t>030.2010.00227589.001</t>
  </si>
  <si>
    <t>Reconfiguration from 1 lot to 2 lots</t>
  </si>
  <si>
    <t>23 Sonoma Street COLLINSVILLE QLD 4804</t>
  </si>
  <si>
    <t>L: 11 MPH: 13504</t>
  </si>
  <si>
    <t>030.2010.00013554.001</t>
  </si>
  <si>
    <t>Educational Establishment &amp; Boundary Realignment</t>
  </si>
  <si>
    <t>L: 56 SP: 189750</t>
  </si>
  <si>
    <t>030.2010.00013467.001</t>
  </si>
  <si>
    <t>ROL - Creation of super lot for Whitsunday Lakes Stage 10b,c+d</t>
  </si>
  <si>
    <t>L: 82 SP: 225368 T: (BAL LOT) &amp; EMT F/SP</t>
  </si>
  <si>
    <t>030.2010.00228869.001</t>
  </si>
  <si>
    <t>Development Permit:Material Change of Use:Four Multiple Dwelling Units</t>
  </si>
  <si>
    <t>22 Tracey Street QUEENS BEACH QLD 4805</t>
  </si>
  <si>
    <t>L: 420 B: 6643</t>
  </si>
  <si>
    <t>030.2010.00013548.001</t>
  </si>
  <si>
    <t>Accommodation Unit (Short Term Rental of Established Dwelling House)</t>
  </si>
  <si>
    <t>4 Airlie Crescent AIRLIE BEACH QLD 480</t>
  </si>
  <si>
    <t>L: 10 RP: 721280</t>
  </si>
  <si>
    <t>030.2010.00013487.001</t>
  </si>
  <si>
    <t>ROL 2 LOT SUDIVISION</t>
  </si>
  <si>
    <t>14654 Bruce Highway GREGORY RIVER QLD</t>
  </si>
  <si>
    <t>L: 3 RP: 739894 T: 50606446</t>
  </si>
  <si>
    <t>030.2010.00013513.001</t>
  </si>
  <si>
    <t>ROL BOUNDARY REALIGNMENT 20100276</t>
  </si>
  <si>
    <t>L: 1 RP: 733831</t>
  </si>
  <si>
    <t>030.2010.00228241.002</t>
  </si>
  <si>
    <t>030.2010.00013519.001</t>
  </si>
  <si>
    <t>Request to Change Conditions</t>
  </si>
  <si>
    <t>16 Paluma Road CANNONVALE QLD 4802</t>
  </si>
  <si>
    <t>L: 101 SP: 225381</t>
  </si>
  <si>
    <t>030.2010.00227900.001</t>
  </si>
  <si>
    <t>Rural Service Industry</t>
  </si>
  <si>
    <t>77 Warwick Road DELTA QLD 4805</t>
  </si>
  <si>
    <t>L: 2 P: EMT B/SP217131 RP: 728311</t>
  </si>
  <si>
    <t>030.2010.00013518.001</t>
  </si>
  <si>
    <t>Dwelling House Extensions</t>
  </si>
  <si>
    <t>Hamilton Island Resort Hamilton Island W</t>
  </si>
  <si>
    <t>030.2010.00013522.001</t>
  </si>
  <si>
    <t>ROL 2 LOT RURAL RES SUBDIVISION</t>
  </si>
  <si>
    <t>869 Gregory Cannon Valley Road STRATHDIC</t>
  </si>
  <si>
    <t>L: 16 SP: 165646</t>
  </si>
  <si>
    <t>030.2010.00226795.001</t>
  </si>
  <si>
    <t>Request to Change or Cancel Conditions</t>
  </si>
  <si>
    <t>Boundary Road CTS - CTS29977 44B-44C Bol</t>
  </si>
  <si>
    <t>L: 0 SP: 142550</t>
  </si>
  <si>
    <t>030.2010.00013546.001</t>
  </si>
  <si>
    <t>534 Sugarloaf Road RIORDANVALE QLD 480</t>
  </si>
  <si>
    <t>L: 73 SP: 119088 T: EMT A/SP119080</t>
  </si>
  <si>
    <t>030.2010.00001147.001</t>
  </si>
  <si>
    <t>Commercial Premises - Wedding Facility</t>
  </si>
  <si>
    <t>Villa Botanica 119B Botanica Drive WOODW</t>
  </si>
  <si>
    <t>L: 62 SP: 211518</t>
  </si>
  <si>
    <t>030.2010.00001146.001</t>
  </si>
  <si>
    <t>Reconfiguration of a Lot (1 into 2)</t>
  </si>
  <si>
    <t>890 Gloucester Avenue CAPE GLOUCESTER Q</t>
  </si>
  <si>
    <t>L: 1 RP: 719771 T: N680/81</t>
  </si>
  <si>
    <t>030.2010.00001141.001</t>
  </si>
  <si>
    <t>Reconfiguration of a Lot (1 into 22) and Material Change of Use</t>
  </si>
  <si>
    <t>141 Telford Road STRATHDICKIE QLD 4800</t>
  </si>
  <si>
    <t>L: 46 SP: 198041</t>
  </si>
  <si>
    <t>030.2010.00001138.001</t>
  </si>
  <si>
    <t>757 Gregory Cannon Valley Road GREGORY R</t>
  </si>
  <si>
    <t>L: 17 RP: 891470 T: 50078076</t>
  </si>
  <si>
    <t>030.2010.00001137.001</t>
  </si>
  <si>
    <t>Home Business - 18 Sam Hill Drive WOODWA</t>
  </si>
  <si>
    <t>L: 26 SP: 208370</t>
  </si>
  <si>
    <t>030.2010.00001135.001</t>
  </si>
  <si>
    <t>Wally Sproule Road GUTHALUNGRA QLD 480</t>
  </si>
  <si>
    <t>L: 7 SB: 46</t>
  </si>
  <si>
    <t>030.2010.00001095.003</t>
  </si>
  <si>
    <t>L: 11 P: EMT K SP: 201435</t>
  </si>
  <si>
    <t>030.2010.00001095.002</t>
  </si>
  <si>
    <t>030.2010.00001095.001</t>
  </si>
  <si>
    <t>030.2010.00001094.001</t>
  </si>
  <si>
    <t>11-13 Lemon Grove BOWEN QLD 4805</t>
  </si>
  <si>
    <t>L: 37 P: EMT S SP: 201435</t>
  </si>
  <si>
    <t>030.2010.00001082.001</t>
  </si>
  <si>
    <t>8 Crowley Street BOWEN QLD 4805</t>
  </si>
  <si>
    <t>030.2010.00001080.001</t>
  </si>
  <si>
    <t>MCU + ROL - POA - Ferry Terminal</t>
  </si>
  <si>
    <t>030.2010.00001077.001</t>
  </si>
  <si>
    <t>11 Hermitage Drive AIRLIE BEACH QLD 48</t>
  </si>
  <si>
    <t>L: 2 RP: 744905 T: N1353/60</t>
  </si>
  <si>
    <t>030.2010.00001075.001</t>
  </si>
  <si>
    <t>Annexed Apartment</t>
  </si>
  <si>
    <t>56 Stanley Street COLLINSVILLE QLD 480</t>
  </si>
  <si>
    <t>L: 2 MPH: 32179</t>
  </si>
  <si>
    <t>030.2010.00001067.001</t>
  </si>
  <si>
    <t>Special Purposes (Crematorium)</t>
  </si>
  <si>
    <t>030.2010.00001058.001</t>
  </si>
  <si>
    <t>42 Lower Don Road BOWEN QLD 4805</t>
  </si>
  <si>
    <t>L: 5 RP: 732821</t>
  </si>
  <si>
    <t>030.2010.00001055.001</t>
  </si>
  <si>
    <t>Development Permit for Operational Works for Access and Parking</t>
  </si>
  <si>
    <t>872 Gregory Cannon Valley Road GREGORY R</t>
  </si>
  <si>
    <t>L: 4 RP: 742873 T: N1324/186</t>
  </si>
  <si>
    <t>030.2010.00001053.001</t>
  </si>
  <si>
    <t>Roadworks and Stormwater</t>
  </si>
  <si>
    <t>13 Fisher Road PRESTON QLD 4800</t>
  </si>
  <si>
    <t>L: 7 SP: 158593</t>
  </si>
  <si>
    <t>030.2010.00001021.001</t>
  </si>
  <si>
    <t>47-49 Queens Road BOWEN QLD 4805</t>
  </si>
  <si>
    <t>L: 4 RP: 741865</t>
  </si>
  <si>
    <t>030.2010.00001020.001</t>
  </si>
  <si>
    <t>ROL - Whitsunday Lakes Estate - Boundary Realignment</t>
  </si>
  <si>
    <t>030.2010.00001015.001</t>
  </si>
  <si>
    <t>Plumbing Only</t>
  </si>
  <si>
    <t>030.2010.00001019.001</t>
  </si>
  <si>
    <t>030.2010.00001008.001</t>
  </si>
  <si>
    <t>Access and Parking, Stormwater, Roadworks, Sewerage Infrastructure</t>
  </si>
  <si>
    <t>21 Main Street PROSERPINE QLD 4800</t>
  </si>
  <si>
    <t>L: 9 RP: 713728</t>
  </si>
  <si>
    <t>030.2010.00001052.001</t>
  </si>
  <si>
    <t>Dwelling Work Engineering Work</t>
  </si>
  <si>
    <t>78-80 Flemington Road BOWEN QLD 4805</t>
  </si>
  <si>
    <t>L: 7 SP: 189767</t>
  </si>
  <si>
    <t>030.2010.00001010.002</t>
  </si>
  <si>
    <t>Advertising Device</t>
  </si>
  <si>
    <t>030.2010.00001010.001</t>
  </si>
  <si>
    <t>Advertising Sign</t>
  </si>
  <si>
    <t>030.2010.00229178.001</t>
  </si>
  <si>
    <t>On Premises signs for a Super Cheap Auto Shop</t>
  </si>
  <si>
    <t>37 Williams Street BOWEN QLD 4805</t>
  </si>
  <si>
    <t>L: 16 RP: 852606</t>
  </si>
  <si>
    <t>030.2010.00001016.001</t>
  </si>
  <si>
    <t>19 Williams Street BOWEN QLD 4805</t>
  </si>
  <si>
    <t>L: 1 RP: 745211</t>
  </si>
  <si>
    <t>030.2010.00229179.001</t>
  </si>
  <si>
    <t>Carpark</t>
  </si>
  <si>
    <t>Port Denison Motor Inn 11-13 Dalrymple S</t>
  </si>
  <si>
    <t>L: 126 SP: 220003</t>
  </si>
  <si>
    <t>030.2010.00013568.001</t>
  </si>
  <si>
    <t>Refreshment Premises and Shop</t>
  </si>
  <si>
    <t>4 Tyree Road MOUNT JULIAN QLD 4800</t>
  </si>
  <si>
    <t>L: 1 RP: 715625 T: N553/9</t>
  </si>
  <si>
    <t>030.2010.00229093.001</t>
  </si>
  <si>
    <t>Boundary Adjustment</t>
  </si>
  <si>
    <t>Unnamed Road COLLINSVILLE QLD 4804</t>
  </si>
  <si>
    <t>L: 1022 MPH: 40910</t>
  </si>
  <si>
    <t>030.2010.00229019.001</t>
  </si>
  <si>
    <t>8 Units</t>
  </si>
  <si>
    <t>31 St Kilda Street BOWEN QLD 4805</t>
  </si>
  <si>
    <t>L: 13 RP: 705712</t>
  </si>
  <si>
    <t>030.2010.00013565.001</t>
  </si>
  <si>
    <t>Development Permit for a Material Change of Use - Major Utility</t>
  </si>
  <si>
    <t>127 Camm Road MOUNT JULIAN QLD 4800</t>
  </si>
  <si>
    <t>L: 27 RP: 731355 T: &amp; LEASE T SP252688</t>
  </si>
  <si>
    <t>030.2010.00228961.001</t>
  </si>
  <si>
    <t>Earthworks</t>
  </si>
  <si>
    <t>34 Ascot Crescent BOWEN QLD 4805</t>
  </si>
  <si>
    <t>L: 5 SP: 211514</t>
  </si>
  <si>
    <t>030.2010.00013564.001</t>
  </si>
  <si>
    <t>8 Ocean View Avenue AIRLIE BEACH QLD 4</t>
  </si>
  <si>
    <t>L: 601 A: 8595 T: N676/16</t>
  </si>
  <si>
    <t>030.2010.00013562.001</t>
  </si>
  <si>
    <t>Dwelling Houses and Reconfiguration of a Lot - Rural Residential</t>
  </si>
  <si>
    <t>97 Ecker Road PRESTON QLD 4800</t>
  </si>
  <si>
    <t>L: 5 RP: 706193 T: N0596/043</t>
  </si>
  <si>
    <t>030.2010.00013561.001</t>
  </si>
  <si>
    <t>CONNECTION TO EXISITING SEWER MANHOLE</t>
  </si>
  <si>
    <t>Proserpine State School 4 Ruge Street PR</t>
  </si>
  <si>
    <t>L: 172 HR: 1048 T: 40017423</t>
  </si>
  <si>
    <t>030.2010.00228912.001</t>
  </si>
  <si>
    <t>Poultry Farm 18531 Bruce Highway BOWEN</t>
  </si>
  <si>
    <t>L: 7 RP: 731253</t>
  </si>
  <si>
    <t>030.2010.00013559.001</t>
  </si>
  <si>
    <t>Boundary Realignment</t>
  </si>
  <si>
    <t>030.2010.00013558.001</t>
  </si>
  <si>
    <t>Dual Occupancy and Reconfiguration of a Lot - Residential</t>
  </si>
  <si>
    <t>4 Endeavour Circuit CANNONVALE QLD 480</t>
  </si>
  <si>
    <t>L: 39 SP: 184784 T: EMT Q</t>
  </si>
  <si>
    <t>030.2010.00228810.001</t>
  </si>
  <si>
    <t>16 Lemon Grove BOWEN QLD 4805</t>
  </si>
  <si>
    <t>L: 31 P: EMT M SP: 201435</t>
  </si>
  <si>
    <t>030.2010.00228773.001</t>
  </si>
  <si>
    <t>8266 Bowen Developmental Road COLLINSVIL</t>
  </si>
  <si>
    <t>L: 61 SP: 199091</t>
  </si>
  <si>
    <t>030.2010.00013556.001</t>
  </si>
  <si>
    <t>De Boni Road GREGORY RIVER QLD 4800</t>
  </si>
  <si>
    <t>L: 2 RP: 718412</t>
  </si>
  <si>
    <t>030.2010.00013557.001</t>
  </si>
  <si>
    <t>6 Pandanus Drive CANNONVALE QLD 4802</t>
  </si>
  <si>
    <t>030.2010.00013555.001</t>
  </si>
  <si>
    <t>280 Shute Harbour Road AIRLIE BEACH QLD</t>
  </si>
  <si>
    <t>L: 8 SP: 142544</t>
  </si>
  <si>
    <t>030.2010.00228697.001</t>
  </si>
  <si>
    <t>Dwelling House (Storage and Stables)</t>
  </si>
  <si>
    <t>70-72 Flemington Road BOWEN QLD 4805</t>
  </si>
  <si>
    <t>L: 5 SP: 189767</t>
  </si>
  <si>
    <t>030.2010.00013551.001</t>
  </si>
  <si>
    <t>Intensive Animal Husbandry</t>
  </si>
  <si>
    <t>030.2010.00228636.001</t>
  </si>
  <si>
    <t>Development Permit for Material Change of Use of Premises - Major Util</t>
  </si>
  <si>
    <t>L: 15 SP: 194473</t>
  </si>
  <si>
    <t>030.2010.00228624.001</t>
  </si>
  <si>
    <t>Funeral Parlour</t>
  </si>
  <si>
    <t>030.2010.00013550.001</t>
  </si>
  <si>
    <t>Extension of Relevant Period</t>
  </si>
  <si>
    <t>Mila Drive WOODWARK QLD 4802</t>
  </si>
  <si>
    <t>L: 203 SP: 208370</t>
  </si>
  <si>
    <t>030.2010.00228573.001</t>
  </si>
  <si>
    <t>Reconfiguration of a Lot</t>
  </si>
  <si>
    <t>2 Eglington Street BOWEN QLD 4805</t>
  </si>
  <si>
    <t>L: 28 RP: 705716</t>
  </si>
  <si>
    <t>030.2010.00228560.001</t>
  </si>
  <si>
    <t>Meteorological station</t>
  </si>
  <si>
    <t>EXMOOR HOLDING 2284 Exmoor Road COLLINSV</t>
  </si>
  <si>
    <t>L: 13 HLN: 253 T: LP235567</t>
  </si>
  <si>
    <t>030.2010.00228554.001</t>
  </si>
  <si>
    <t>Hotel - Additions/Extensions</t>
  </si>
  <si>
    <t>Queens Beach Motor Hotel 101 Golf Links</t>
  </si>
  <si>
    <t>L: 1 RP: 719162</t>
  </si>
  <si>
    <t>030.2010.00228532.001</t>
  </si>
  <si>
    <t>37 Bergl Street MERINDA QLD 4805</t>
  </si>
  <si>
    <t>L: 406 M: 4881</t>
  </si>
  <si>
    <t>030.2010.00228516.001</t>
  </si>
  <si>
    <t>74-76 Flemington Road BOWEN QLD 4805</t>
  </si>
  <si>
    <t>L: 6 SP: 189767</t>
  </si>
  <si>
    <t>030.2010.00013544.001</t>
  </si>
  <si>
    <t>ROL 2 LOT SUBDIVISION</t>
  </si>
  <si>
    <t>11 Hinschen Street PROSERPINE QLD 4800</t>
  </si>
  <si>
    <t>L: 4 RP: 706126 T: N0180/090</t>
  </si>
  <si>
    <t>030.2010.00228483.001</t>
  </si>
  <si>
    <t>Operational Works</t>
  </si>
  <si>
    <t>030.2010.00228478.001</t>
  </si>
  <si>
    <t>5 Lime Tree Court BOWEN QLD 4805</t>
  </si>
  <si>
    <t>L: 3 P: EMT C SP: 201435</t>
  </si>
  <si>
    <t>030.2010.00228480.001</t>
  </si>
  <si>
    <t>Matthews Street MERINDA QLD 4805</t>
  </si>
  <si>
    <t>L: 705 M: 4881</t>
  </si>
  <si>
    <t>030.2010.00228477.001</t>
  </si>
  <si>
    <t>32 Bryant Avenue QUEENS BEACH QLD 4805</t>
  </si>
  <si>
    <t>L: 29 SP: 211538</t>
  </si>
  <si>
    <t>030.2010.00228468.001</t>
  </si>
  <si>
    <t>Dwelling House and Engineering Work</t>
  </si>
  <si>
    <t>82-84 Flemington Road BOWEN QLD 4805</t>
  </si>
  <si>
    <t>L: 8 SP: 189767</t>
  </si>
  <si>
    <t>030.2010.00013539.001</t>
  </si>
  <si>
    <t>030.2010.00013538.001</t>
  </si>
  <si>
    <t>ROL BOUNDARY REALIGNMENT 3 LOTS INTO 2</t>
  </si>
  <si>
    <t>332 Mandalay Road MANDALAY QLD 4802</t>
  </si>
  <si>
    <t>L: 3 RP: 721173 T: N718/218</t>
  </si>
  <si>
    <t>030.2010.00013537.001</t>
  </si>
  <si>
    <t>MCU ADVERTISING PURPOSES</t>
  </si>
  <si>
    <t>Bruce Highway HAMILTON PLAINS QLD 4800</t>
  </si>
  <si>
    <t>L: 42 RP: 887041 T: &lt;50068328&gt; &amp; EMT A/R</t>
  </si>
  <si>
    <t>030.2010.00228484.001</t>
  </si>
  <si>
    <t>9 lot industrial subdivision</t>
  </si>
  <si>
    <t>19076 Bruce Highway DELTA QLD 4805</t>
  </si>
  <si>
    <t>L: 2 SP: 160994</t>
  </si>
  <si>
    <t>030.2010.00013543.001</t>
  </si>
  <si>
    <t>5 x Dual Occupancies &amp; 5 Lots into 10 Lots</t>
  </si>
  <si>
    <t>2 Endeavour Circuit CANNONVALE QLD 480</t>
  </si>
  <si>
    <t>L: 40 SP: 184784</t>
  </si>
  <si>
    <t>030.2010.00013535.001</t>
  </si>
  <si>
    <t>MCU USE ROOM FOR FITNESS VENUE</t>
  </si>
  <si>
    <t>5 Golden Orchid Drive AIRLIE BEACH QLD</t>
  </si>
  <si>
    <t>L: 14 SP: 100384 CTS: 21376037</t>
  </si>
  <si>
    <t>030.2010.00013534.001</t>
  </si>
  <si>
    <t>RECONFIG 5 LOTS INTO 10</t>
  </si>
  <si>
    <t>030.2010.00228327.001</t>
  </si>
  <si>
    <t>66-68 Flemington Road BOWEN QLD 4805</t>
  </si>
  <si>
    <t>L: 4 SP: 189767</t>
  </si>
  <si>
    <t>030.2010.00013532.001</t>
  </si>
  <si>
    <t>56 Eshelby Drive Cannonvale</t>
  </si>
  <si>
    <t>56 Eshelby Drive CANNONVALE QLD 4802</t>
  </si>
  <si>
    <t>L: 75 SP: 204620 T: EMT X/SP204656</t>
  </si>
  <si>
    <t>030.2010.00228322.001</t>
  </si>
  <si>
    <t>33 Queens Beach Esplanade QUEENS BEACH</t>
  </si>
  <si>
    <t>L: 2 RP: 736379</t>
  </si>
  <si>
    <t>030.2010.00228279.001</t>
  </si>
  <si>
    <t>Haul Route</t>
  </si>
  <si>
    <t>BYERWEN HOLDING Collinsville Elphinstone</t>
  </si>
  <si>
    <t>L: 3 SP: 171922 T: TL235865</t>
  </si>
  <si>
    <t>030.2010.00228277.001</t>
  </si>
  <si>
    <t>Sportsground with carparking &amp; new building</t>
  </si>
  <si>
    <t>Denison Park 2-24 Queens Road BOWEN QLD</t>
  </si>
  <si>
    <t>L: 210 SP: 143899 T: RES85</t>
  </si>
  <si>
    <t>030.2010.00228305.001</t>
  </si>
  <si>
    <t>25 Powell Street BOWEN QLD 4805</t>
  </si>
  <si>
    <t>L: 2 RP: 712178</t>
  </si>
  <si>
    <t>030.2010.00228262.001</t>
  </si>
  <si>
    <t>Dwelling House and Filling of Land</t>
  </si>
  <si>
    <t>52-56 Flemington Road BOWEN QLD 4805</t>
  </si>
  <si>
    <t>L: 1 SP: 189767</t>
  </si>
  <si>
    <t>030.2010.00228241.001</t>
  </si>
  <si>
    <t>Material Change of Use</t>
  </si>
  <si>
    <t>030.2010.00013530.001</t>
  </si>
  <si>
    <t>Telecommunication Facility</t>
  </si>
  <si>
    <t>11 Main Street PROSERPINE QLD 4800</t>
  </si>
  <si>
    <t>L: 1 RP: 711459</t>
  </si>
  <si>
    <t>030.2010.00228221.001</t>
  </si>
  <si>
    <t>Extractive Industry &amp; Environmentally Relevant Activity</t>
  </si>
  <si>
    <t>L: 75 SP: 220420</t>
  </si>
  <si>
    <t>030.2010.00228481.001</t>
  </si>
  <si>
    <t>Extractive Industry ( Quarry )</t>
  </si>
  <si>
    <t>Abbot Point Road BOWEN QLD 4805</t>
  </si>
  <si>
    <t>L: 45 HR: 1600</t>
  </si>
  <si>
    <t>030.2010.00228218.001</t>
  </si>
  <si>
    <t>122 Powell Street BOWEN QLD 4805</t>
  </si>
  <si>
    <t>L: 38 B: 6616</t>
  </si>
  <si>
    <t>030.2010.00013526.001</t>
  </si>
  <si>
    <t>267 Sugarloaf Road SUGARLOAF QLD 4800</t>
  </si>
  <si>
    <t>L: 2 RP: 738971</t>
  </si>
  <si>
    <t>030.2010.00228171.001</t>
  </si>
  <si>
    <t>51 Inveroona Road BOWEN QLD 4805</t>
  </si>
  <si>
    <t>L: 3 RP: 705723</t>
  </si>
  <si>
    <t>030.2010.00228086.001</t>
  </si>
  <si>
    <t>Boundary realignment - reconfiguring lots 208 &amp; 209 on RP705709 into p</t>
  </si>
  <si>
    <t>40 Creek Street QUEENS BEACH QLD 4805</t>
  </si>
  <si>
    <t>L: 208 RP: 705709</t>
  </si>
  <si>
    <t>030.2010.00228084.001</t>
  </si>
  <si>
    <t>Filling of low lying land to prevent salt encroachment and provide via</t>
  </si>
  <si>
    <t>29 Flemington Road BOWEN QLD 4805</t>
  </si>
  <si>
    <t>L: 1 RP: 715653</t>
  </si>
  <si>
    <t>030.2010.00013524.001</t>
  </si>
  <si>
    <t>ROL BOUNDARY REALIGNMENT</t>
  </si>
  <si>
    <t>Kelsey Creek Road PROSERPINE QLD 4800</t>
  </si>
  <si>
    <t>L: 204 HR: 1423</t>
  </si>
  <si>
    <t>030.2010.00228115.001</t>
  </si>
  <si>
    <t>L: 2 P: PT ZZ SP: 196779</t>
  </si>
  <si>
    <t>030.2010.00228087.001</t>
  </si>
  <si>
    <t>62-64 Flemington Road BOWEN QLD 4805</t>
  </si>
  <si>
    <t>L: 3 SP: 189767</t>
  </si>
  <si>
    <t>030.2010.00013523.001</t>
  </si>
  <si>
    <t>ROL 3 LOT RURAL SUBDIVISION</t>
  </si>
  <si>
    <t>Prawn Farm 15050 Bruce Highway GREGORY R</t>
  </si>
  <si>
    <t>L: 1 HR: 1963 T: LEASE D/SP182005 &amp; LEAS</t>
  </si>
  <si>
    <t>030.2010.00013521.001</t>
  </si>
  <si>
    <t>Strathdickie Road STRATHDICKIE QLD 480</t>
  </si>
  <si>
    <t>L: 7 RP: 886286 T: 50060765</t>
  </si>
  <si>
    <t>030.2010.00013520.001</t>
  </si>
  <si>
    <t>Reconfiguration of a Lot - Residential Dwelling House</t>
  </si>
  <si>
    <t>60 Timberland Road JUBILEE POCKET QLD</t>
  </si>
  <si>
    <t>L: 51 SP: 228983</t>
  </si>
  <si>
    <t>030.2010.00227897.001</t>
  </si>
  <si>
    <t>10 Townhouses - ROL</t>
  </si>
  <si>
    <t>19 Sinclair Street BOWEN QLD 4805</t>
  </si>
  <si>
    <t>L: 2 RP: 700056</t>
  </si>
  <si>
    <t>030.2010.00227896.001</t>
  </si>
  <si>
    <t>030.2010.00013516.001</t>
  </si>
  <si>
    <t>Hinschen Street PROSERPINE QLD 4800</t>
  </si>
  <si>
    <t>L: 1 RP: 706188 T: &lt;40061650&gt;</t>
  </si>
  <si>
    <t>030.2010.00227789.001</t>
  </si>
  <si>
    <t>73 Sonoma Street COLLINSVILLE QLD 4804</t>
  </si>
  <si>
    <t>L: 70 P: EMT A SP: 225362</t>
  </si>
  <si>
    <t>030.2010.00227772.001</t>
  </si>
  <si>
    <t>4 x 2 Bed lowset villas</t>
  </si>
  <si>
    <t>10 Gordon Street BOWEN QLD 4805</t>
  </si>
  <si>
    <t>L: 2 RP: 715599</t>
  </si>
  <si>
    <t>030.2010.00013512.001</t>
  </si>
  <si>
    <t>MCU GUEST ACCOMMODATION</t>
  </si>
  <si>
    <t>180 Wrights Road STRATHDICKIE QLD 4800</t>
  </si>
  <si>
    <t>L: 3 RP: 742896 T: N1325/130</t>
  </si>
  <si>
    <t>030.2010.00013510.001</t>
  </si>
  <si>
    <t>343 Lethebrook Road LETHEBROOK QLD 480</t>
  </si>
  <si>
    <t>L: 1 SP: 211551</t>
  </si>
  <si>
    <t>030.2010.00013507.001</t>
  </si>
  <si>
    <t>MCU RESIDENTIAL DUPLEX</t>
  </si>
  <si>
    <t>030.2010.00227554.001</t>
  </si>
  <si>
    <t>4 Unit Apartment Builidng (one level)</t>
  </si>
  <si>
    <t>56 Murroona Street QUEENS BEACH QLD 48</t>
  </si>
  <si>
    <t>L: 65 B: 6637</t>
  </si>
  <si>
    <t>030.2010.00227435.001</t>
  </si>
  <si>
    <t>Accommodation village</t>
  </si>
  <si>
    <t>11 Linley Street MERINDA QLD 4805</t>
  </si>
  <si>
    <t>L: 903 M: 4881</t>
  </si>
  <si>
    <t>030.2010.00013505.001</t>
  </si>
  <si>
    <t>MCU MOTEL DWELLING</t>
  </si>
  <si>
    <t>2-6 Wills Court CANNONVALE QLD 4802</t>
  </si>
  <si>
    <t>L: 14 SP: 165625</t>
  </si>
  <si>
    <t>030.2010.00227241.001</t>
  </si>
  <si>
    <t>Boundary realignment and dual occupancy</t>
  </si>
  <si>
    <t>030.2010.00013502.001</t>
  </si>
  <si>
    <t>ROL - POA - 1 Lot into 2 Lots + Creation of Access Easements</t>
  </si>
  <si>
    <t>Shute Harbour Road AIRLIE BEACH QLD 48</t>
  </si>
  <si>
    <t>L: 106 SP: 172254 T: EMT C/SP172257</t>
  </si>
  <si>
    <t>030.2010.00013501.001</t>
  </si>
  <si>
    <t>MCU SMALL HAIR SALON</t>
  </si>
  <si>
    <t>36 Macarthur Drive CANNONVALE QLD 4802</t>
  </si>
  <si>
    <t>L: 27 RP: 743302 T: N1314/86</t>
  </si>
  <si>
    <t>030.2010.00013498.001</t>
  </si>
  <si>
    <t>Request to Change and Extend Existing Approval</t>
  </si>
  <si>
    <t>422 Shute Harbour Road AIRLIE BEACH QLD</t>
  </si>
  <si>
    <t>L: 1 SP: 144398 T: EMT A/SP176324</t>
  </si>
  <si>
    <t>030.2010.00227193.001</t>
  </si>
  <si>
    <t>13 Lime Tree Court BOWEN QLD 4805</t>
  </si>
  <si>
    <t>L: 7 P: EMT G SP: 201435</t>
  </si>
  <si>
    <t>030.2010.00227112.001</t>
  </si>
  <si>
    <t>4 unit complex</t>
  </si>
  <si>
    <t>62 Livingstone Street BOWEN QLD 4805</t>
  </si>
  <si>
    <t>L: 1 RP: 714639</t>
  </si>
  <si>
    <t>030.2010.00013496.001</t>
  </si>
  <si>
    <t>030.2010.00227068.001</t>
  </si>
  <si>
    <t>New Police Citizens Youth Club</t>
  </si>
  <si>
    <t>030.2010.00013500.001</t>
  </si>
  <si>
    <t>ROL STAGES CTS</t>
  </si>
  <si>
    <t>11 Garema Street CANNONVALE QLD 4802</t>
  </si>
  <si>
    <t>L: 11 RP: 748017 T: &lt;N1397/242 EMT E/RP7</t>
  </si>
  <si>
    <t>030.2010.00013495.001</t>
  </si>
  <si>
    <t>ROL 24 LOT RESIDENTIAL SUBDIVISION</t>
  </si>
  <si>
    <t>South Molle Boulevard CANNONVALE QLD 4</t>
  </si>
  <si>
    <t>L: 404 SP: 204650 T: EMT C</t>
  </si>
  <si>
    <t>030.2010.00013494.001</t>
  </si>
  <si>
    <t>MCU HOME BASED BUSINESS CODE</t>
  </si>
  <si>
    <t>66 Jones Road CANNONVALE QLD 4802</t>
  </si>
  <si>
    <t>L: 60 SP: 191161</t>
  </si>
  <si>
    <t>030.2010.00227086.001</t>
  </si>
  <si>
    <t>Accommodation/Motel Units Licenced Hotel &amp; Outdoor Dining &amp; Ancillary</t>
  </si>
  <si>
    <t>2 Herbert Street BOWEN QLD 4805</t>
  </si>
  <si>
    <t>L: 1 RP: 720845</t>
  </si>
  <si>
    <t>030.2010.00013492.001</t>
  </si>
  <si>
    <t>PROPOSED IGA SUPERMARKET</t>
  </si>
  <si>
    <t>Proserpine Hotel 15 Mill Street PROSERPI</t>
  </si>
  <si>
    <t>L: 58 RP: 910218 T: 20933124</t>
  </si>
  <si>
    <t>030.2010.00013489.001</t>
  </si>
  <si>
    <t>3 Damson Crescent PROSERPINE QLD 4800</t>
  </si>
  <si>
    <t>L: 91 SP: 198029</t>
  </si>
  <si>
    <t>030.2010.00226930.001</t>
  </si>
  <si>
    <t>7 Leichhardt Street BOWEN QLD 4805</t>
  </si>
  <si>
    <t>L: 12 RP: 745969</t>
  </si>
  <si>
    <t>030.2010.00226807.001</t>
  </si>
  <si>
    <t>ROL - One Lot into Two Lots</t>
  </si>
  <si>
    <t>Queens Road BOWEN QLD 4805</t>
  </si>
  <si>
    <t>L: 5 RP: 800575</t>
  </si>
  <si>
    <t>030.2010.00013486.001</t>
  </si>
  <si>
    <t>MCU ANIMAL HUSBANDRY: DWELLING: GUEST ACCOMMODATION: CARETAKERS RESID</t>
  </si>
  <si>
    <t>030.2010.00013485.002</t>
  </si>
  <si>
    <t>Shute Harbour Road SHUTE HARBOUR QLD 4</t>
  </si>
  <si>
    <t>L: 298 SP: 184769 T: Sub TL231258 (BHW)</t>
  </si>
  <si>
    <t>030.2010.00013483.001</t>
  </si>
  <si>
    <t>WOOLWORTHS PETROL STATION ROADWORKS: STORMWATER: EARTHWORKS: LANDSCAP</t>
  </si>
  <si>
    <t>030.2010.00013482.001</t>
  </si>
  <si>
    <t>2 LOT SUBDIVISION</t>
  </si>
  <si>
    <t>Sugarloaf Road RIORDANVALE QLD 4800</t>
  </si>
  <si>
    <t>L: 17 SP: 225048</t>
  </si>
  <si>
    <t>030.2010.00013481.001</t>
  </si>
  <si>
    <t>Anzac Road PROSERPINE QLD 4800</t>
  </si>
  <si>
    <t>L: 2 RP: 714861</t>
  </si>
  <si>
    <t>030.2010.00226760.001</t>
  </si>
  <si>
    <t>Construction/Diversion of Small Stormwater Drain</t>
  </si>
  <si>
    <t>Golf Links Road QUEENS BEACH QLD 4805</t>
  </si>
  <si>
    <t>L: 3 RP: 744899</t>
  </si>
  <si>
    <t>030.2010.00226758.001</t>
  </si>
  <si>
    <t>Extension of Existing Stormwater Drain</t>
  </si>
  <si>
    <t>160-168 Queens Road BOWEN QLD 4805</t>
  </si>
  <si>
    <t>L: 3 RP: 800568</t>
  </si>
  <si>
    <t>030.2010.00226757.001</t>
  </si>
  <si>
    <t>Extractive Industry and Environmentally Relevant Activity</t>
  </si>
  <si>
    <t>Gladstone Park Road BOWEN QLD 4805</t>
  </si>
  <si>
    <t>L: 2 RP: 737831</t>
  </si>
  <si>
    <t>030.2010.00013479.001</t>
  </si>
  <si>
    <t>Fisher Road PRESTON QLD 4800</t>
  </si>
  <si>
    <t>L: 2 H: 124101 T: EMT B/RP840185</t>
  </si>
  <si>
    <t>030.2010.00226715.001</t>
  </si>
  <si>
    <t>Sub Divide Block into 2 Lots</t>
  </si>
  <si>
    <t>3 Macarthur Street COLLINSVILLE QLD 48</t>
  </si>
  <si>
    <t>L: 3 MPH: 13515</t>
  </si>
  <si>
    <t>030.2010.00226640.001</t>
  </si>
  <si>
    <t>Quarry (borrow pit) to extract construction material for the GAP rail</t>
  </si>
  <si>
    <t>802 Bowen Developmental Road BOWEN QLD</t>
  </si>
  <si>
    <t>L: 23 P: EMT C/SP225531 SP: 106414 T: PO</t>
  </si>
  <si>
    <t>030.2010.00013476.001</t>
  </si>
  <si>
    <t>MCU HOME BASED BUSINESS</t>
  </si>
  <si>
    <t>63 Abell Road CANNONVALE QLD 4802</t>
  </si>
  <si>
    <t>L: 16 SP: 166677</t>
  </si>
  <si>
    <t>030.2010.00226666.001</t>
  </si>
  <si>
    <t>Telecommunications Facility - 30m Monopole</t>
  </si>
  <si>
    <t>24992 Bruce Highway GUMLU QLD 4805</t>
  </si>
  <si>
    <t>L: 1 RP: 724285</t>
  </si>
  <si>
    <t>030.2010.00226726.001</t>
  </si>
  <si>
    <t>Two Neighbourhood Residential Allotments</t>
  </si>
  <si>
    <t>16 Bradfield Street COLLINSVILLE QLD 4</t>
  </si>
  <si>
    <t>L: 10 MPH: 20590</t>
  </si>
  <si>
    <t>030.2010.00013472.001</t>
  </si>
  <si>
    <t>ROL</t>
  </si>
  <si>
    <t>030.2010.00013470.001</t>
  </si>
  <si>
    <t>Material Change of Use - Education Eastablishment (School)l</t>
  </si>
  <si>
    <t>Dudley Road PROSERPINE QLD 4800</t>
  </si>
  <si>
    <t>L: 204 SP: 201439</t>
  </si>
  <si>
    <t>030.2010.00226343.001</t>
  </si>
  <si>
    <t>5 lot subdivision</t>
  </si>
  <si>
    <t>18323 Bruce Highway BOWEN QLD 4805</t>
  </si>
  <si>
    <t>L: 22 SP: 152080</t>
  </si>
  <si>
    <t>030.2010.00226319.001</t>
  </si>
  <si>
    <t>41 Sinclair Street BOWEN QLD 4805</t>
  </si>
  <si>
    <t>L: 12 RP: 745538</t>
  </si>
  <si>
    <t>030.2010.00013469.001</t>
  </si>
  <si>
    <t>ROL 10 ALLOTMENT LESS THAN 600M2</t>
  </si>
  <si>
    <t>1 Spinnaker Court CANNONVALE QLD 4802</t>
  </si>
  <si>
    <t>L: 5 SP: 219973</t>
  </si>
  <si>
    <t>030.2010.00013468.001</t>
  </si>
  <si>
    <t>263 Glen Isla Road GLEN ISLA QLD 4800</t>
  </si>
  <si>
    <t>L: 36 HR: 1794</t>
  </si>
  <si>
    <t>030.2010.00013466.001</t>
  </si>
  <si>
    <t>MCU COMMERCIAL ZONING</t>
  </si>
  <si>
    <t>182A Main Street PROSERPINE QLD 4800</t>
  </si>
  <si>
    <t>L: 1 RP: 710765 T: N0356/019</t>
  </si>
  <si>
    <t>030.2010.00226568.001</t>
  </si>
  <si>
    <t>3 lot Subdivision</t>
  </si>
  <si>
    <t>7 Morrill Street BOWEN QLD 4805</t>
  </si>
  <si>
    <t>L: 20 B: 66102</t>
  </si>
  <si>
    <t>030.2010.00226259.001</t>
  </si>
  <si>
    <t>Telecommunications Facility</t>
  </si>
  <si>
    <t>Africandar Road BOWEN QLD 4805</t>
  </si>
  <si>
    <t>L: 800 SP: 201454 T: LEASE I/SP232130</t>
  </si>
  <si>
    <t>030.2010.00013465.001</t>
  </si>
  <si>
    <t>L: 12 RP: 720714 T: N750/19</t>
  </si>
  <si>
    <t>030.2010.00226244.001</t>
  </si>
  <si>
    <t>Mt Nutt Road QUEENS BEACH QLD 4805</t>
  </si>
  <si>
    <t>L: 1 RP: 727954</t>
  </si>
  <si>
    <t>030.2010.00013463.001</t>
  </si>
  <si>
    <t>38 Dorothy Road SUGARLOAF QLD 4800</t>
  </si>
  <si>
    <t>L: 5 SP: 225077</t>
  </si>
  <si>
    <t>030.2010.00226174.001</t>
  </si>
  <si>
    <t>Care Takers Cottage</t>
  </si>
  <si>
    <t>149 Lower Don Road BOWEN QLD 4805</t>
  </si>
  <si>
    <t>L: 6 RP: 724879</t>
  </si>
  <si>
    <t>030.2010.00226158.001</t>
  </si>
  <si>
    <t>Access driveway, stormwater drainage, water and sewerage connections a</t>
  </si>
  <si>
    <t>21 Hay Street BOWEN QLD 4805</t>
  </si>
  <si>
    <t>L: 4 RP: 714318</t>
  </si>
  <si>
    <t>030.2010.00013460.001</t>
  </si>
  <si>
    <t>MCU BED AND BREAKFAST</t>
  </si>
  <si>
    <t>442 Paluma Road WOODWARK QLD 4802</t>
  </si>
  <si>
    <t>L: 16 SP: 125142</t>
  </si>
  <si>
    <t>030.2010.00013459.001</t>
  </si>
  <si>
    <t>ROL FOR L7 SP230513</t>
  </si>
  <si>
    <t>Bruce Highway GREGORY RIVER QLD 4800</t>
  </si>
  <si>
    <t>L: 1 RP: 741107 T: EMT A/RP38850</t>
  </si>
  <si>
    <t>030.2010.00013457.001</t>
  </si>
  <si>
    <t>ROL 2 LOTS</t>
  </si>
  <si>
    <t>030.2010.00013456.001</t>
  </si>
  <si>
    <t>10 Debney Street PROSERPINE QLD 4800</t>
  </si>
  <si>
    <t>L: 28 RP: 732629</t>
  </si>
  <si>
    <t>030.2010.00013455.001</t>
  </si>
  <si>
    <t>6 Horsford Place PROSERPINE QLD 4800</t>
  </si>
  <si>
    <t>L: 14 SP: 211549</t>
  </si>
  <si>
    <t>030.2010.00013454.001</t>
  </si>
  <si>
    <t>MCU DUAL OCCUPANCY</t>
  </si>
  <si>
    <t>1059 Conway Road CONWAY QLD 4800</t>
  </si>
  <si>
    <t>L: 8 RP: 738287 T: N1283/160</t>
  </si>
  <si>
    <t>031.2007.00000650.001</t>
  </si>
  <si>
    <t>ROL - Whitsunday Acres Stage 3C</t>
  </si>
  <si>
    <t>Stanley Drive, Cannon Valley</t>
  </si>
  <si>
    <t>27 SP245731</t>
  </si>
  <si>
    <t>General Council Data</t>
  </si>
  <si>
    <t>COUNCIL INFORMATION</t>
  </si>
  <si>
    <t>Council name:</t>
  </si>
  <si>
    <t>Number of staff involved in development consent:</t>
  </si>
  <si>
    <t>Name of electronic DA tracking used:</t>
  </si>
  <si>
    <t>Name of public DA tracking system used:</t>
  </si>
  <si>
    <t>Contact name:</t>
  </si>
  <si>
    <t>Phone:</t>
  </si>
  <si>
    <t>E-mail:</t>
  </si>
  <si>
    <t>OUTSTANDING DECISIONS</t>
  </si>
  <si>
    <r>
      <t xml:space="preserve">at </t>
    </r>
    <r>
      <rPr>
        <b/>
        <sz val="10"/>
        <rFont val="Arial"/>
        <family val="2"/>
      </rPr>
      <t>beginning</t>
    </r>
    <r>
      <rPr>
        <sz val="10"/>
        <rFont val="Arial"/>
        <family val="2"/>
      </rPr>
      <t xml:space="preserve"> of period (</t>
    </r>
    <r>
      <rPr>
        <b/>
        <sz val="10"/>
        <rFont val="Arial"/>
        <family val="2"/>
      </rPr>
      <t>1/7/2009</t>
    </r>
    <r>
      <rPr>
        <sz val="10"/>
        <rFont val="Arial"/>
        <family val="2"/>
      </rPr>
      <t>)</t>
    </r>
  </si>
  <si>
    <r>
      <t xml:space="preserve">at </t>
    </r>
    <r>
      <rPr>
        <b/>
        <sz val="10"/>
        <rFont val="Arial"/>
        <family val="2"/>
      </rPr>
      <t>end</t>
    </r>
    <r>
      <rPr>
        <sz val="10"/>
        <rFont val="Arial"/>
        <family val="2"/>
      </rPr>
      <t xml:space="preserve"> of period (</t>
    </r>
    <r>
      <rPr>
        <b/>
        <sz val="10"/>
        <rFont val="Arial"/>
        <family val="2"/>
      </rPr>
      <t>30/6/2010</t>
    </r>
    <r>
      <rPr>
        <sz val="10"/>
        <rFont val="Arial"/>
        <family val="2"/>
      </rPr>
      <t>)</t>
    </r>
  </si>
  <si>
    <t>DA</t>
  </si>
  <si>
    <r>
      <t>s</t>
    </r>
    <r>
      <rPr>
        <sz val="10"/>
        <rFont val="Arial"/>
        <family val="2"/>
      </rPr>
      <t>96</t>
    </r>
  </si>
  <si>
    <t>s82A / s96D</t>
  </si>
  <si>
    <t>Appeals</t>
  </si>
  <si>
    <t>Number of decisions undetermined:</t>
  </si>
  <si>
    <t>POST OCCUPANCY CERTIFICATES (totals)</t>
  </si>
  <si>
    <t>Total issued by council</t>
  </si>
  <si>
    <t>Total issued by private certifiers and lodged with council</t>
  </si>
  <si>
    <t>Construction certificates</t>
  </si>
  <si>
    <t>Occupation Certificates (interim &amp; final):</t>
  </si>
  <si>
    <t>Subdivision Certificates</t>
  </si>
  <si>
    <t xml:space="preserve">Strata Certificates </t>
  </si>
  <si>
    <t>Council comments:</t>
  </si>
  <si>
    <t>start here</t>
  </si>
  <si>
    <t>comments can be continued here and down column B</t>
  </si>
  <si>
    <t>Unit Record Data</t>
  </si>
  <si>
    <t>Councils with electronic DA tracking systems can export their data directly into a standard-format excel spreadsheet.</t>
  </si>
  <si>
    <t>Councils can manually enter data directly into this sheet.  The sheet uses dropdown menus for certain fields (such as Application type).  These menus can also assist the user to enter data only into the appropriate fields.  For example, selecting DA, s96 or CDC in the first field will automatically indicate the required information cells which are relevant to that choice.  Up to 900 applications can be manually entered into this sheet.</t>
  </si>
  <si>
    <t>use verbose dropdowns (Y/N)?</t>
  </si>
  <si>
    <t>As an alternative to repetitively selecting dropdown menus for each line of data, councils can choose not to use “verbose dropdowns” and simply type the relevant number code instead.  Numerical data entry into the menus is activated by typing "N" into the cell directly to the right of this note.  The correspondence of the number codes is provided in accompanying documentation.</t>
  </si>
  <si>
    <t>y</t>
  </si>
  <si>
    <t xml:space="preserve">In items 1 to 20, please provide all required information.
</t>
  </si>
  <si>
    <t>In items 21 to 27, provide additional information about the particular DA or s96 if this information is avaliable.  (This is optional.)</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</si>
  <si>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</si>
  <si>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</si>
  <si>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</si>
  <si>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</si>
  <si>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</si>
  <si>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</si>
  <si>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</si>
  <si>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</si>
  <si>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</si>
  <si>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</si>
  <si>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</si>
  <si>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</si>
  <si>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</si>
  <si>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</si>
  <si>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</si>
  <si>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</si>
  <si>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</si>
  <si>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</si>
  <si>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</si>
  <si>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</si>
  <si>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</si>
  <si>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</si>
  <si>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</si>
  <si>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</si>
  <si>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</si>
  <si>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</si>
  <si>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</si>
  <si>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</si>
  <si>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</si>
  <si>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</si>
  <si>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</si>
  <si>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</si>
  <si>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</si>
  <si>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</si>
  <si>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</si>
  <si>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</si>
  <si>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3 Address fields</t>
  </si>
  <si>
    <t>7</t>
  </si>
  <si>
    <t>8</t>
  </si>
  <si>
    <t>9</t>
  </si>
  <si>
    <t>10</t>
  </si>
  <si>
    <t>11</t>
  </si>
  <si>
    <t>12</t>
  </si>
  <si>
    <t>13</t>
  </si>
  <si>
    <t>14</t>
  </si>
  <si>
    <t>15</t>
  </si>
  <si>
    <t>16</t>
  </si>
  <si>
    <t>17</t>
  </si>
  <si>
    <t>18</t>
  </si>
  <si>
    <t>19</t>
  </si>
  <si>
    <t>20</t>
  </si>
  <si>
    <t>21</t>
  </si>
  <si>
    <t>22</t>
  </si>
  <si>
    <t>23</t>
  </si>
  <si>
    <t>24</t>
  </si>
  <si>
    <t>25</t>
  </si>
  <si>
    <t>26</t>
  </si>
  <si>
    <t>ApplicType</t>
  </si>
  <si>
    <t>CouncilRefNo</t>
  </si>
  <si>
    <t>LotNoBlock</t>
  </si>
  <si>
    <t>DPNo</t>
  </si>
  <si>
    <t>SecNo</t>
  </si>
  <si>
    <t>Long</t>
  </si>
  <si>
    <t>Lat</t>
  </si>
  <si>
    <t>UnitReference</t>
  </si>
  <si>
    <t>HouseNo</t>
  </si>
  <si>
    <t>StreetName</t>
  </si>
  <si>
    <t>SuburbTownDivision</t>
  </si>
  <si>
    <t>Postcode</t>
  </si>
  <si>
    <t>EstConstrValue</t>
  </si>
  <si>
    <t>DateLodged</t>
  </si>
  <si>
    <t>CatDevelopment</t>
  </si>
  <si>
    <t>ConcurrenceYN</t>
  </si>
  <si>
    <t>DesDevYN</t>
  </si>
  <si>
    <t>IntDevYN</t>
  </si>
  <si>
    <t>StopClockDays</t>
  </si>
  <si>
    <t>ReferralDays</t>
  </si>
  <si>
    <t>DateDetermn</t>
  </si>
  <si>
    <t>DetermnLevel</t>
  </si>
  <si>
    <t>DetermnType</t>
  </si>
  <si>
    <t>NewDwelling</t>
  </si>
  <si>
    <t>PreDwelling</t>
  </si>
  <si>
    <t>DemDwelling</t>
  </si>
  <si>
    <t>Zoning</t>
  </si>
  <si>
    <t>Lotsize</t>
  </si>
  <si>
    <t>SEPP_controls</t>
  </si>
  <si>
    <t>S96Cat</t>
  </si>
  <si>
    <t>PrivAssessYN</t>
  </si>
  <si>
    <t>IHAPYN</t>
  </si>
  <si>
    <t>SubmissionNo</t>
  </si>
  <si>
    <t>PreDAYN</t>
  </si>
  <si>
    <t>ChangeUseYN</t>
  </si>
  <si>
    <t>AdvertisedYN</t>
  </si>
  <si>
    <t>MANDATORY</t>
  </si>
  <si>
    <t>OPTIONAL</t>
  </si>
  <si>
    <t>Application type
(DA, s96, CDC)</t>
  </si>
  <si>
    <t>Reference number (DA/s96/CDC)</t>
  </si>
  <si>
    <t>Lot number</t>
  </si>
  <si>
    <t>DP Number</t>
  </si>
  <si>
    <t>Section number (if relevant)</t>
  </si>
  <si>
    <t>Longitude (if available)</t>
  </si>
  <si>
    <t>Latitude (if available)</t>
  </si>
  <si>
    <t>Apartment/Unit number</t>
  </si>
  <si>
    <t>Street number</t>
  </si>
  <si>
    <t>Street name</t>
  </si>
  <si>
    <t>Suburb/Town</t>
  </si>
  <si>
    <t>Estimated construction value
($)</t>
  </si>
  <si>
    <t>Date lodged (DA/s96/CDC)
dd/mm/yyyy</t>
  </si>
  <si>
    <t>Category of development</t>
  </si>
  <si>
    <t>Concurrence required
(Y/N)</t>
  </si>
  <si>
    <t>Designated development
(Y/N)</t>
  </si>
  <si>
    <t>Integrated development
(Y/N)</t>
  </si>
  <si>
    <t>Total "Stop the clock" Days</t>
  </si>
  <si>
    <t>Total Referral Days</t>
  </si>
  <si>
    <t>Date DA/s96/CDC determined
dd/mm/yyyy</t>
  </si>
  <si>
    <t>Level of determination</t>
  </si>
  <si>
    <t>Determination type</t>
  </si>
  <si>
    <t>Number of new dwelling units (if relevant)</t>
  </si>
  <si>
    <t>Number of pre-existing dwellings (if relevant)</t>
  </si>
  <si>
    <t>Number of dwellings to be demolished (if relevant)</t>
  </si>
  <si>
    <t>Zoning (CDC)</t>
  </si>
  <si>
    <t>Lot size (excluding access corridor) (CDC)</t>
  </si>
  <si>
    <t>SEPP or council controls (CDC)</t>
  </si>
  <si>
    <t>s96 category</t>
  </si>
  <si>
    <t>Use of private assessment
(Y/N)</t>
  </si>
  <si>
    <t>Use of IHAP
(Y/N)</t>
  </si>
  <si>
    <t>Number of submissions</t>
  </si>
  <si>
    <t>Pre DA meeting held
(Y/N)</t>
  </si>
  <si>
    <t>Change of use
(Y/N)</t>
  </si>
  <si>
    <t>Advertised (Y/N)</t>
  </si>
  <si>
    <t>end of 900 data entry lines</t>
  </si>
  <si>
    <t>.</t>
  </si>
  <si>
    <t xml:space="preserve">Reference number </t>
  </si>
  <si>
    <t xml:space="preserve">Lot number </t>
  </si>
  <si>
    <t>DP number</t>
  </si>
  <si>
    <t>Legal Appeals</t>
  </si>
  <si>
    <t>LegAppealClass</t>
  </si>
  <si>
    <t>LegalAppellant</t>
  </si>
  <si>
    <t>LegAppealDetermnDate</t>
  </si>
  <si>
    <t>LegAppealOutcome</t>
  </si>
  <si>
    <t>AppealArbitratorDecision</t>
  </si>
  <si>
    <t>CORE DATA SET</t>
  </si>
  <si>
    <t>Application type
(DA, s96)</t>
  </si>
  <si>
    <t>Council reference number (DA/s96)</t>
  </si>
  <si>
    <t>Legal appeal class</t>
  </si>
  <si>
    <t>Legal Appellant</t>
  </si>
  <si>
    <t>Legal appeal determination date dd/mm/yyyy</t>
  </si>
  <si>
    <t>Legal appeal outcome</t>
  </si>
  <si>
    <t>Appeal against planning arbitrator decision (Y/N)</t>
  </si>
  <si>
    <t>end of 500 data entry lines</t>
  </si>
  <si>
    <t>S96D Reviews and Planning Arbitrator Decisions</t>
  </si>
  <si>
    <t>3</t>
  </si>
  <si>
    <t>4</t>
  </si>
  <si>
    <t>5</t>
  </si>
  <si>
    <t>6</t>
  </si>
  <si>
    <t>S96DDecision</t>
  </si>
  <si>
    <t>ArbitratorDateAppointed</t>
  </si>
  <si>
    <t>ArbitratorDateDetermined</t>
  </si>
  <si>
    <t>ArbitratorDecision</t>
  </si>
  <si>
    <t>S96D decision</t>
  </si>
  <si>
    <t>Date of appointment of planning arbritrator dd/mm/yyyy</t>
  </si>
  <si>
    <t>Date determined by planning arbritrator dd/mm/yyyy</t>
  </si>
  <si>
    <t>Planning arbritrator decision</t>
  </si>
  <si>
    <t>Start Date:</t>
  </si>
  <si>
    <t>End Date:</t>
  </si>
  <si>
    <t>Please enter NIL for no SEPP1 variations:</t>
  </si>
  <si>
    <t>Council DA reference number</t>
  </si>
  <si>
    <t>Environmental planning instrument</t>
  </si>
  <si>
    <t>Zoning of land</t>
  </si>
  <si>
    <t>Development standard to be varied</t>
  </si>
  <si>
    <t>Justification of variation</t>
  </si>
  <si>
    <t>Extent of variation</t>
  </si>
  <si>
    <t>Concurring authority</t>
  </si>
  <si>
    <t>Date DA determined
dd/mm/yyyy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</si>
</sst>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8" formatCode="&quot;$&quot;#,##0.00;[Red]\-&quot;$&quot;#,##0.00"/>
    <numFmt numFmtId="42" formatCode="_-&quot;$&quot;* #,##0_-;\-&quot;$&quot;* #,##0_-;_-&quot;$&quot;* &quot;-&quot;_-;_-@_-"/>
    <numFmt numFmtId="44" formatCode="_-&quot;$&quot;* #,##0.00_-;\-&quot;$&quot;* #,##0.00_-;_-&quot;$&quot;* &quot;-&quot;??_-;_-@_-"/>
    <numFmt numFmtId="164" formatCode="&quot;$&quot;#,##0.00_);[Red]\(&quot;$&quot;#,##0.00\)"/>
    <numFmt numFmtId="165" formatCode="d/mm/yyyy;@"/>
    <numFmt numFmtId="166" formatCode="_-[$$-C09]* #,##0.00_-;\-[$$-C09]* #,##0.00_-;_-[$$-C09]* &quot;-&quot;??_-;_-@_-"/>
    <numFmt numFmtId="167" formatCode="&quot;$&quot;#,##0.00"/>
  </numFmts>
  <fonts count="43" x14ac:knownFonts="1">
    <font>
      <sz val="10"/>
      <name val="Arial"/>
    </font>
    <font>
      <sz val="10"/>
      <name val="Arial"/>
      <family val="2"/>
    </font>
    <font>
      <sz val="8"/>
      <name val="Arial"/>
      <family val="2"/>
    </font>
    <font>
      <sz val="20"/>
      <name val="Arial"/>
      <family val="2"/>
    </font>
    <font>
      <b/>
      <sz val="10"/>
      <name val="Arial"/>
      <family val="2"/>
    </font>
    <font>
      <sz val="8"/>
      <color indexed="12"/>
      <name val="Arial"/>
      <family val="2"/>
    </font>
    <font>
      <sz val="10"/>
      <color indexed="10"/>
      <name val="Arial"/>
      <family val="2"/>
    </font>
    <font>
      <b/>
      <sz val="20"/>
      <color indexed="9"/>
      <name val="Arial"/>
      <family val="2"/>
    </font>
    <font>
      <b/>
      <sz val="10"/>
      <color indexed="9"/>
      <name val="Arial"/>
      <family val="2"/>
    </font>
    <font>
      <b/>
      <sz val="18"/>
      <color indexed="9"/>
      <name val="Arial"/>
      <family val="2"/>
    </font>
    <font>
      <sz val="10"/>
      <color indexed="9"/>
      <name val="Arial"/>
      <family val="2"/>
    </font>
    <font>
      <sz val="8"/>
      <color indexed="81"/>
      <name val="Tahoma"/>
      <family val="2"/>
    </font>
    <font>
      <b/>
      <sz val="10"/>
      <color indexed="12"/>
      <name val="Arial"/>
      <family val="2"/>
    </font>
    <font>
      <b/>
      <sz val="18"/>
      <name val="Arial"/>
      <family val="2"/>
    </font>
    <font>
      <sz val="10"/>
      <name val="Arial"/>
    </font>
    <font>
      <b/>
      <sz val="8"/>
      <name val="Arial"/>
      <family val="2"/>
    </font>
    <font>
      <sz val="10"/>
      <color rgb="FFFF0000"/>
      <name val="Arial"/>
      <family val="2"/>
    </font>
    <font>
      <b/>
      <sz val="10"/>
      <color rgb="FFFF0000"/>
      <name val="Arial"/>
      <family val="2"/>
    </font>
    <font>
      <sz val="10"/>
      <name val="Arial"/>
    </font>
    <font>
      <sz val="8"/>
      <name val="Arial"/>
      <family val="2"/>
    </font>
    <font>
      <sz val="10"/>
      <name val="Arial"/>
      <family val="2"/>
    </font>
    <font>
      <sz val="10"/>
      <name val="Arial"/>
    </font>
    <font>
      <sz val="8"/>
      <name val="Arial"/>
      <family val="2"/>
    </font>
    <font>
      <sz val="10"/>
      <name val="Arial"/>
      <family val="2"/>
    </font>
    <font>
      <sz val="8"/>
      <color rgb="FFFF0000"/>
      <name val="Arial"/>
      <family val="2"/>
    </font>
    <font>
      <sz val="10"/>
      <name val="Arial"/>
    </font>
    <font>
      <b/>
      <sz val="10"/>
      <name val="Arial"/>
      <family val="2"/>
    </font>
    <font>
      <sz val="10"/>
      <name val="Arial"/>
    </font>
    <font>
      <sz val="10"/>
      <color rgb="FF00B050"/>
      <name val="Arial"/>
      <family val="2"/>
    </font>
    <font>
      <strike/>
      <sz val="10"/>
      <color rgb="FFFF0000"/>
      <name val="Arial"/>
      <family val="2"/>
    </font>
    <font>
      <strike/>
      <sz val="8"/>
      <color rgb="FFFF0000"/>
      <name val="Arial"/>
      <family val="2"/>
    </font>
    <font>
      <strike/>
      <sz val="10"/>
      <name val="Arial"/>
      <family val="2"/>
    </font>
    <font>
      <strike/>
      <sz val="8"/>
      <name val="Arial"/>
      <family val="2"/>
    </font>
    <font>
      <sz val="10"/>
      <color theme="1"/>
      <name val="Arial"/>
      <family val="2"/>
    </font>
    <font>
      <sz val="10"/>
      <color rgb="FF7030A0"/>
      <name val="Arial"/>
      <family val="2"/>
    </font>
    <font>
      <b/>
      <sz val="14"/>
      <name val="Arial"/>
      <family val="2"/>
    </font>
    <font>
      <b/>
      <sz val="16"/>
      <name val="Arial"/>
      <family val="2"/>
    </font>
    <font>
      <b/>
      <sz val="12"/>
      <name val="Arial"/>
      <family val="2"/>
    </font>
    <font>
      <sz val="12"/>
      <name val="Arial"/>
      <family val="2"/>
    </font>
    <font>
      <b/>
      <sz val="12"/>
      <color rgb="FFFF0000"/>
      <name val="Arial"/>
      <family val="2"/>
    </font>
    <font>
      <sz val="14"/>
      <name val="Arial"/>
      <family val="2"/>
    </font>
    <font>
      <b/>
      <sz val="12"/>
      <color rgb="FF00B050"/>
      <name val="Arial"/>
      <family val="2"/>
    </font>
    <font>
      <sz val="7"/>
      <name val="Arial"/>
      <family val="2"/>
    </font>
  </fonts>
  <fills count="17">
    <fill>
      <patternFill patternType="none"/>
    </fill>
    <fill>
      <patternFill patternType="gray125"/>
    </fill>
    <fill>
      <patternFill patternType="solid">
        <fgColor indexed="22"/>
        <bgColor indexed="64"/>
      </patternFill>
    </fill>
    <fill>
      <patternFill patternType="solid">
        <fgColor indexed="10"/>
        <bgColor indexed="64"/>
      </patternFill>
    </fill>
    <fill>
      <patternFill patternType="solid">
        <fgColor indexed="9"/>
        <bgColor indexed="64"/>
      </patternFill>
    </fill>
    <fill>
      <patternFill patternType="solid">
        <fgColor indexed="8"/>
        <bgColor indexed="64"/>
      </patternFill>
    </fill>
    <fill>
      <patternFill patternType="solid">
        <fgColor indexed="42"/>
        <bgColor indexed="64"/>
      </patternFill>
    </fill>
    <fill>
      <patternFill patternType="solid">
        <fgColor indexed="43"/>
        <bgColor indexed="64"/>
      </patternFill>
    </fill>
    <fill>
      <patternFill patternType="solid">
        <fgColor theme="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CCFF99"/>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14999847407452621"/>
        <bgColor indexed="64"/>
      </patternFill>
    </fill>
  </fills>
  <borders count="43">
    <border>
      <left/>
      <right/>
      <top/>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top/>
      <bottom/>
      <diagonal/>
    </border>
    <border>
      <left style="double">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right style="double">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2">
    <xf numFmtId="0" fontId="0" fillId="0" borderId="0"/>
    <xf numFmtId="44" fontId="14" fillId="0" borderId="0" applyFont="0" applyFill="0" applyBorder="0" applyAlignment="0" applyProtection="0"/>
  </cellStyleXfs>
  <cellXfs count="1112">
    <xf numFmtId="0" fontId="0" fillId="0" borderId="0" xfId="0"/>
    <xf numFmtId="0" fontId="3" fillId="2" borderId="1" xfId="0" applyFont="1" applyFill="1" applyBorder="1" applyAlignment="1">
      <alignment horizontal="left"/>
    </xf>
    <xf numFmtId="0" fontId="0" fillId="2" borderId="1" xfId="0" applyFill="1" applyBorder="1"/>
    <xf numFmtId="0" fontId="4" fillId="0" borderId="0" xfId="0" applyFont="1" applyAlignment="1">
      <alignment horizontal="right"/>
    </xf>
    <xf numFmtId="0" fontId="0" fillId="0" borderId="0" xfId="0" applyAlignment="1">
      <alignment horizontal="right"/>
    </xf>
    <xf numFmtId="0" fontId="0" fillId="0" borderId="2" xfId="0" applyBorder="1" applyAlignment="1">
      <alignment horizontal="center"/>
    </xf>
    <xf numFmtId="0" fontId="0" fillId="0" borderId="3" xfId="0" applyBorder="1" applyAlignment="1">
      <alignment horizontal="center"/>
    </xf>
    <xf numFmtId="0" fontId="0" fillId="0" borderId="4" xfId="0" applyBorder="1"/>
    <xf numFmtId="0" fontId="4" fillId="0" borderId="0" xfId="0" applyFont="1" applyAlignment="1">
      <alignment horizontal="right" vertical="center"/>
    </xf>
    <xf numFmtId="49" fontId="0" fillId="0" borderId="2" xfId="0" applyNumberFormat="1" applyBorder="1" applyAlignment="1">
      <alignment horizontal="center" vertical="center" wrapText="1"/>
    </xf>
    <xf numFmtId="49" fontId="0" fillId="0" borderId="1" xfId="0" applyNumberFormat="1" applyBorder="1" applyAlignment="1">
      <alignment horizontal="center" vertical="center" wrapText="1"/>
    </xf>
    <xf numFmtId="0" fontId="0" fillId="0" borderId="5" xfId="0" applyBorder="1" applyAlignment="1">
      <alignment horizontal="right"/>
    </xf>
    <xf numFmtId="49" fontId="5" fillId="0" borderId="0" xfId="0" applyNumberFormat="1" applyFont="1" applyAlignment="1" applyProtection="1">
      <alignment horizontal="center"/>
      <protection locked="0"/>
    </xf>
    <xf numFmtId="49" fontId="5" fillId="0" borderId="6"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49" fontId="5" fillId="0" borderId="5" xfId="0" applyNumberFormat="1" applyFont="1" applyBorder="1" applyAlignment="1" applyProtection="1">
      <alignment horizontal="center"/>
      <protection locked="0"/>
    </xf>
    <xf numFmtId="0" fontId="6" fillId="0" borderId="0" xfId="0" applyFont="1" applyAlignment="1">
      <alignment wrapText="1"/>
    </xf>
    <xf numFmtId="0" fontId="0" fillId="2" borderId="6" xfId="0" applyFill="1" applyBorder="1" applyAlignment="1" applyProtection="1">
      <alignment horizontal="center"/>
      <protection locked="0"/>
    </xf>
    <xf numFmtId="49" fontId="4" fillId="2" borderId="9" xfId="0" applyNumberFormat="1" applyFont="1" applyFill="1" applyBorder="1" applyAlignment="1" applyProtection="1">
      <alignment horizontal="left"/>
      <protection locked="0"/>
    </xf>
    <xf numFmtId="0" fontId="0" fillId="2" borderId="9" xfId="0" applyFill="1" applyBorder="1"/>
    <xf numFmtId="3" fontId="0" fillId="2" borderId="10" xfId="0" applyNumberFormat="1" applyFill="1" applyBorder="1" applyAlignment="1" applyProtection="1">
      <alignment horizontal="center"/>
      <protection locked="0"/>
    </xf>
    <xf numFmtId="3" fontId="0" fillId="2" borderId="11" xfId="0" applyNumberFormat="1" applyFill="1" applyBorder="1" applyAlignment="1" applyProtection="1">
      <alignment horizontal="center"/>
      <protection locked="0"/>
    </xf>
    <xf numFmtId="3" fontId="0" fillId="2" borderId="12" xfId="0" applyNumberFormat="1" applyFill="1" applyBorder="1" applyAlignment="1" applyProtection="1">
      <alignment horizontal="center"/>
      <protection locked="0"/>
    </xf>
    <xf numFmtId="3" fontId="0" fillId="2" borderId="13" xfId="0" applyNumberFormat="1" applyFill="1" applyBorder="1" applyAlignment="1" applyProtection="1">
      <alignment horizontal="center"/>
      <protection locked="0"/>
    </xf>
    <xf numFmtId="3" fontId="0" fillId="2" borderId="14" xfId="0" applyNumberFormat="1" applyFill="1" applyBorder="1" applyAlignment="1" applyProtection="1">
      <alignment horizontal="center"/>
      <protection locked="0"/>
    </xf>
    <xf numFmtId="3" fontId="0" fillId="2" borderId="15" xfId="0" applyNumberFormat="1" applyFill="1" applyBorder="1" applyAlignment="1" applyProtection="1">
      <alignment horizontal="center"/>
      <protection locked="0"/>
    </xf>
    <xf numFmtId="3" fontId="0" fillId="2" borderId="16" xfId="0" applyNumberFormat="1" applyFill="1" applyBorder="1" applyAlignment="1" applyProtection="1">
      <alignment horizontal="center"/>
      <protection locked="0"/>
    </xf>
    <xf numFmtId="3" fontId="0" fillId="2" borderId="9" xfId="0" applyNumberFormat="1" applyFill="1" applyBorder="1" applyAlignment="1" applyProtection="1">
      <alignment horizontal="center"/>
      <protection locked="0"/>
    </xf>
    <xf numFmtId="0" fontId="0" fillId="0" borderId="0" xfId="0" applyAlignment="1">
      <alignment wrapText="1"/>
    </xf>
    <xf numFmtId="0" fontId="3" fillId="2" borderId="1" xfId="0" applyFont="1" applyFill="1" applyBorder="1" applyAlignment="1" applyProtection="1">
      <alignment horizontal="left"/>
      <protection locked="0"/>
    </xf>
    <xf numFmtId="0" fontId="0" fillId="2" borderId="1" xfId="0" applyFill="1" applyBorder="1" applyProtection="1">
      <protection locked="0"/>
    </xf>
    <xf numFmtId="0" fontId="0" fillId="2" borderId="1" xfId="0" applyFill="1" applyBorder="1" applyAlignment="1" applyProtection="1">
      <alignment wrapText="1"/>
      <protection locked="0"/>
    </xf>
    <xf numFmtId="0" fontId="0" fillId="0" borderId="0" xfId="0" applyProtection="1">
      <protection locked="0"/>
    </xf>
    <xf numFmtId="0" fontId="7" fillId="3" borderId="0" xfId="0" applyFont="1" applyFill="1" applyAlignment="1" applyProtection="1">
      <alignment horizontal="left"/>
      <protection hidden="1"/>
    </xf>
    <xf numFmtId="0" fontId="8" fillId="3" borderId="0" xfId="0" applyFont="1" applyFill="1" applyAlignment="1" applyProtection="1">
      <alignment horizontal="left"/>
      <protection hidden="1"/>
    </xf>
    <xf numFmtId="0" fontId="0" fillId="4" borderId="0" xfId="0" applyFill="1" applyProtection="1">
      <protection locked="0"/>
    </xf>
    <xf numFmtId="0" fontId="0" fillId="0" borderId="0" xfId="0" applyProtection="1">
      <protection hidden="1"/>
    </xf>
    <xf numFmtId="0" fontId="0" fillId="0" borderId="0" xfId="0" applyAlignment="1" applyProtection="1">
      <alignment horizontal="right"/>
      <protection hidden="1"/>
    </xf>
    <xf numFmtId="0" fontId="0" fillId="0" borderId="0" xfId="0" applyAlignment="1" applyProtection="1">
      <alignment horizontal="center" wrapText="1"/>
      <protection locked="0"/>
    </xf>
    <xf numFmtId="0" fontId="9" fillId="2" borderId="9" xfId="0" applyFont="1" applyFill="1" applyBorder="1" applyAlignment="1" applyProtection="1">
      <alignment horizontal="center" vertical="center"/>
      <protection locked="0"/>
    </xf>
    <xf numFmtId="0" fontId="0" fillId="0" borderId="0" xfId="0" applyAlignment="1" applyProtection="1">
      <alignment horizontal="center"/>
      <protection hidden="1"/>
    </xf>
    <xf numFmtId="0" fontId="8" fillId="5" borderId="0" xfId="0" applyFont="1" applyFill="1" applyAlignment="1" applyProtection="1">
      <alignment horizontal="center"/>
      <protection locked="0"/>
    </xf>
    <xf numFmtId="0" fontId="8" fillId="5" borderId="0" xfId="0" applyFont="1" applyFill="1" applyAlignment="1" applyProtection="1">
      <alignment horizontal="left"/>
      <protection locked="0"/>
    </xf>
    <xf numFmtId="0" fontId="4" fillId="6" borderId="0" xfId="0" applyFont="1" applyFill="1" applyAlignment="1" applyProtection="1">
      <alignment horizontal="left"/>
      <protection locked="0"/>
    </xf>
    <xf numFmtId="0" fontId="8" fillId="5" borderId="0" xfId="0" applyFont="1" applyFill="1" applyAlignment="1" applyProtection="1">
      <alignment horizontal="center"/>
      <protection hidden="1"/>
    </xf>
    <xf numFmtId="0" fontId="4" fillId="6" borderId="0" xfId="0" applyFont="1" applyFill="1" applyAlignment="1" applyProtection="1">
      <alignment horizontal="left"/>
      <protection hidden="1"/>
    </xf>
    <xf numFmtId="49" fontId="2" fillId="0" borderId="2" xfId="0" applyNumberFormat="1" applyFont="1" applyBorder="1" applyAlignment="1" applyProtection="1">
      <alignment horizontal="center" vertical="center" wrapText="1"/>
      <protection locked="0"/>
    </xf>
    <xf numFmtId="0" fontId="2" fillId="0" borderId="0" xfId="0" applyFont="1" applyProtection="1">
      <protection locked="0"/>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15" xfId="0" applyBorder="1" applyAlignment="1" applyProtection="1">
      <alignment horizontal="center" wrapText="1"/>
      <protection hidden="1"/>
    </xf>
    <xf numFmtId="0" fontId="2" fillId="0" borderId="0" xfId="0" applyFont="1" applyAlignment="1" applyProtection="1">
      <alignment horizontal="center" wrapText="1"/>
      <protection hidden="1"/>
    </xf>
    <xf numFmtId="0" fontId="2" fillId="0" borderId="0" xfId="0" applyFont="1"/>
    <xf numFmtId="0" fontId="0" fillId="0" borderId="0" xfId="0" applyAlignment="1" applyProtection="1">
      <alignment horizontal="center"/>
      <protection locked="0"/>
    </xf>
    <xf numFmtId="49" fontId="0" fillId="0" borderId="0" xfId="0" applyNumberFormat="1" applyAlignment="1" applyProtection="1">
      <alignment horizontal="left"/>
      <protection locked="0"/>
    </xf>
    <xf numFmtId="49" fontId="2" fillId="0" borderId="0" xfId="0" applyNumberFormat="1" applyFont="1" applyAlignment="1" applyProtection="1">
      <alignment horizontal="left"/>
      <protection locked="0"/>
    </xf>
    <xf numFmtId="42"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0" fontId="0" fillId="0" borderId="0" xfId="0" applyAlignment="1" applyProtection="1">
      <alignment horizontal="left"/>
      <protection locked="0"/>
    </xf>
    <xf numFmtId="3" fontId="0" fillId="0" borderId="0" xfId="0" applyNumberFormat="1" applyAlignment="1" applyProtection="1">
      <alignment horizontal="center"/>
      <protection locked="0"/>
    </xf>
    <xf numFmtId="0" fontId="8" fillId="3" borderId="0" xfId="0" applyFont="1" applyFill="1" applyProtection="1">
      <protection locked="0"/>
    </xf>
    <xf numFmtId="0" fontId="10" fillId="3" borderId="0" xfId="0" applyFont="1" applyFill="1" applyProtection="1">
      <protection locked="0"/>
    </xf>
    <xf numFmtId="0" fontId="10" fillId="3" borderId="0" xfId="0" applyFont="1" applyFill="1" applyProtection="1">
      <protection hidden="1"/>
    </xf>
    <xf numFmtId="0" fontId="10" fillId="3" borderId="0" xfId="0" applyFont="1" applyFill="1"/>
    <xf numFmtId="49" fontId="2" fillId="0" borderId="9" xfId="0" applyNumberFormat="1" applyFont="1" applyBorder="1" applyAlignment="1" applyProtection="1">
      <alignment horizontal="center" vertical="center" wrapText="1"/>
      <protection locked="0"/>
    </xf>
    <xf numFmtId="165" fontId="2" fillId="0" borderId="9" xfId="0" applyNumberFormat="1" applyFont="1" applyBorder="1" applyAlignment="1" applyProtection="1">
      <alignment horizontal="center" vertical="center" wrapText="1"/>
      <protection locked="0"/>
    </xf>
    <xf numFmtId="0" fontId="2" fillId="0" borderId="9" xfId="0" applyFont="1" applyBorder="1" applyProtection="1">
      <protection locked="0"/>
    </xf>
    <xf numFmtId="0" fontId="0" fillId="0" borderId="9" xfId="0" applyBorder="1" applyAlignment="1" applyProtection="1">
      <alignment horizontal="center"/>
      <protection hidden="1"/>
    </xf>
    <xf numFmtId="0" fontId="0" fillId="0" borderId="9" xfId="0" applyBorder="1" applyAlignment="1" applyProtection="1">
      <alignment horizontal="center" wrapText="1"/>
      <protection hidden="1"/>
    </xf>
    <xf numFmtId="0" fontId="2" fillId="0" borderId="9" xfId="0" applyFont="1" applyBorder="1" applyAlignment="1" applyProtection="1">
      <alignment horizontal="center" wrapText="1"/>
      <protection hidden="1"/>
    </xf>
    <xf numFmtId="0" fontId="2" fillId="0" borderId="9" xfId="0" applyFont="1" applyBorder="1"/>
    <xf numFmtId="0" fontId="0" fillId="0" borderId="9" xfId="0" applyBorder="1"/>
    <xf numFmtId="49" fontId="0" fillId="4" borderId="9" xfId="0" applyNumberFormat="1" applyFill="1" applyBorder="1" applyAlignment="1" applyProtection="1">
      <alignment horizontal="left"/>
      <protection locked="0"/>
    </xf>
    <xf numFmtId="49" fontId="2" fillId="4" borderId="9" xfId="0" applyNumberFormat="1" applyFont="1" applyFill="1" applyBorder="1" applyAlignment="1" applyProtection="1">
      <alignment horizontal="left"/>
      <protection locked="0"/>
    </xf>
    <xf numFmtId="0" fontId="0" fillId="4" borderId="9" xfId="0" applyFill="1" applyBorder="1" applyAlignment="1" applyProtection="1">
      <alignment horizontal="left"/>
      <protection locked="0"/>
    </xf>
    <xf numFmtId="165" fontId="0" fillId="4" borderId="9" xfId="0" applyNumberFormat="1" applyFill="1" applyBorder="1" applyAlignment="1" applyProtection="1">
      <alignment horizontal="center"/>
      <protection locked="0"/>
    </xf>
    <xf numFmtId="0" fontId="0" fillId="0" borderId="9" xfId="0" applyBorder="1" applyProtection="1">
      <protection locked="0"/>
    </xf>
    <xf numFmtId="0" fontId="0" fillId="0" borderId="9" xfId="0" applyBorder="1" applyProtection="1">
      <protection hidden="1"/>
    </xf>
    <xf numFmtId="1" fontId="0" fillId="0" borderId="9" xfId="0" applyNumberFormat="1" applyBorder="1" applyAlignment="1" applyProtection="1">
      <alignment horizontal="center"/>
      <protection hidden="1"/>
    </xf>
    <xf numFmtId="165" fontId="0" fillId="0" borderId="9" xfId="0" applyNumberFormat="1" applyBorder="1" applyAlignment="1" applyProtection="1">
      <alignment horizontal="center"/>
      <protection hidden="1"/>
    </xf>
    <xf numFmtId="0" fontId="10" fillId="4" borderId="9" xfId="0" applyFont="1" applyFill="1" applyBorder="1" applyProtection="1">
      <protection locked="0"/>
    </xf>
    <xf numFmtId="165" fontId="10" fillId="4" borderId="9" xfId="0" applyNumberFormat="1" applyFont="1" applyFill="1" applyBorder="1" applyProtection="1">
      <protection locked="0"/>
    </xf>
    <xf numFmtId="0" fontId="10" fillId="3" borderId="9" xfId="0" applyFont="1" applyFill="1" applyBorder="1" applyProtection="1">
      <protection locked="0"/>
    </xf>
    <xf numFmtId="0" fontId="10" fillId="3" borderId="9" xfId="0" applyFont="1" applyFill="1" applyBorder="1" applyProtection="1">
      <protection hidden="1"/>
    </xf>
    <xf numFmtId="0" fontId="10" fillId="3" borderId="9" xfId="0" applyFont="1" applyFill="1" applyBorder="1"/>
    <xf numFmtId="0" fontId="0" fillId="4" borderId="9" xfId="0" applyFill="1" applyBorder="1" applyProtection="1">
      <protection locked="0"/>
    </xf>
    <xf numFmtId="165" fontId="0" fillId="4" borderId="9" xfId="0" applyNumberFormat="1" applyFill="1" applyBorder="1" applyProtection="1">
      <protection locked="0"/>
    </xf>
    <xf numFmtId="165" fontId="0" fillId="0" borderId="9" xfId="0" applyNumberFormat="1" applyBorder="1" applyProtection="1">
      <protection locked="0"/>
    </xf>
    <xf numFmtId="0" fontId="0" fillId="0" borderId="1" xfId="0" applyBorder="1" applyAlignment="1">
      <alignment horizontal="center"/>
    </xf>
    <xf numFmtId="0" fontId="0" fillId="0" borderId="17" xfId="0" applyBorder="1" applyAlignment="1">
      <alignment horizontal="center"/>
    </xf>
    <xf numFmtId="3" fontId="0" fillId="2" borderId="18" xfId="0" applyNumberFormat="1" applyFill="1" applyBorder="1" applyAlignment="1" applyProtection="1">
      <alignment horizontal="center"/>
      <protection locked="0"/>
    </xf>
    <xf numFmtId="0" fontId="0" fillId="0" borderId="19" xfId="0" applyBorder="1" applyProtection="1">
      <protection locked="0"/>
    </xf>
    <xf numFmtId="0" fontId="0" fillId="4" borderId="20" xfId="0" applyFill="1" applyBorder="1" applyProtection="1">
      <protection locked="0"/>
    </xf>
    <xf numFmtId="0" fontId="0" fillId="0" borderId="21" xfId="0" applyBorder="1" applyProtection="1">
      <protection locked="0"/>
    </xf>
    <xf numFmtId="0" fontId="0" fillId="4" borderId="22" xfId="0" applyFill="1" applyBorder="1" applyProtection="1">
      <protection locked="0"/>
    </xf>
    <xf numFmtId="0" fontId="0" fillId="4" borderId="19" xfId="0" applyFill="1" applyBorder="1" applyProtection="1">
      <protection locked="0"/>
    </xf>
    <xf numFmtId="0" fontId="4" fillId="0" borderId="23" xfId="0" applyFont="1" applyBorder="1" applyAlignment="1" applyProtection="1">
      <alignment horizontal="center"/>
      <protection locked="0"/>
    </xf>
    <xf numFmtId="0" fontId="4" fillId="0" borderId="1" xfId="0" applyFont="1" applyBorder="1" applyAlignment="1" applyProtection="1">
      <alignment horizontal="center"/>
      <protection locked="0"/>
    </xf>
    <xf numFmtId="0" fontId="4" fillId="4" borderId="1" xfId="0" applyFont="1" applyFill="1" applyBorder="1" applyAlignment="1" applyProtection="1">
      <alignment horizontal="center"/>
      <protection locked="0"/>
    </xf>
    <xf numFmtId="0" fontId="4" fillId="0" borderId="20"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0" xfId="0" applyFont="1" applyAlignment="1" applyProtection="1">
      <alignment horizontal="center"/>
      <protection hidden="1"/>
    </xf>
    <xf numFmtId="165" fontId="12" fillId="0" borderId="0" xfId="0" applyNumberFormat="1" applyFont="1" applyAlignment="1" applyProtection="1">
      <alignment horizontal="center"/>
      <protection hidden="1"/>
    </xf>
    <xf numFmtId="0" fontId="4" fillId="0" borderId="0" xfId="0" applyFont="1" applyAlignment="1">
      <alignment horizontal="center"/>
    </xf>
    <xf numFmtId="49" fontId="5" fillId="0" borderId="24" xfId="0" applyNumberFormat="1" applyFont="1" applyBorder="1" applyAlignment="1" applyProtection="1">
      <alignment horizontal="center"/>
      <protection locked="0"/>
    </xf>
    <xf numFmtId="0" fontId="5" fillId="0" borderId="19" xfId="0" applyFont="1" applyBorder="1" applyAlignment="1" applyProtection="1">
      <alignment horizontal="center"/>
      <protection locked="0"/>
    </xf>
    <xf numFmtId="49" fontId="5" fillId="0" borderId="20" xfId="0" applyNumberFormat="1" applyFont="1" applyBorder="1" applyAlignment="1" applyProtection="1">
      <alignment horizontal="center"/>
      <protection locked="0"/>
    </xf>
    <xf numFmtId="0" fontId="5" fillId="0" borderId="20" xfId="0" applyFont="1" applyBorder="1" applyProtection="1">
      <protection locked="0"/>
    </xf>
    <xf numFmtId="0" fontId="8" fillId="5" borderId="5" xfId="0" applyFont="1" applyFill="1" applyBorder="1" applyAlignment="1" applyProtection="1">
      <alignment horizontal="center"/>
      <protection locked="0"/>
    </xf>
    <xf numFmtId="0" fontId="8" fillId="5" borderId="20" xfId="0" applyFont="1" applyFill="1" applyBorder="1" applyAlignment="1" applyProtection="1">
      <alignment horizontal="center"/>
      <protection locked="0"/>
    </xf>
    <xf numFmtId="0" fontId="1" fillId="6" borderId="20" xfId="0" applyFont="1" applyFill="1" applyBorder="1" applyProtection="1">
      <protection locked="0"/>
    </xf>
    <xf numFmtId="49" fontId="2" fillId="0" borderId="1" xfId="0" applyNumberFormat="1" applyFont="1" applyBorder="1" applyAlignment="1" applyProtection="1">
      <alignment horizontal="center" vertical="center" wrapText="1"/>
      <protection locked="0"/>
    </xf>
    <xf numFmtId="49" fontId="2" fillId="0" borderId="21" xfId="0" applyNumberFormat="1"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4" borderId="0" xfId="0" applyFont="1" applyFill="1" applyAlignment="1" applyProtection="1">
      <alignment horizontal="center" wrapText="1"/>
      <protection hidden="1"/>
    </xf>
    <xf numFmtId="0" fontId="2" fillId="6" borderId="0" xfId="0" applyFont="1" applyFill="1" applyAlignment="1" applyProtection="1">
      <alignment horizontal="center" wrapText="1"/>
      <protection hidden="1"/>
    </xf>
    <xf numFmtId="1" fontId="0" fillId="0" borderId="0" xfId="0" applyNumberFormat="1" applyAlignment="1" applyProtection="1">
      <alignment horizontal="left"/>
      <protection locked="0"/>
    </xf>
    <xf numFmtId="165" fontId="0" fillId="0" borderId="0" xfId="0" applyNumberFormat="1" applyAlignment="1" applyProtection="1">
      <alignment horizontal="left"/>
      <protection locked="0"/>
    </xf>
    <xf numFmtId="0" fontId="1" fillId="0" borderId="0" xfId="0" applyFont="1"/>
    <xf numFmtId="166" fontId="2" fillId="0" borderId="28" xfId="0" applyNumberFormat="1" applyFont="1" applyBorder="1" applyAlignment="1">
      <alignment horizontal="center"/>
    </xf>
    <xf numFmtId="166" fontId="2" fillId="0" borderId="0" xfId="0" applyNumberFormat="1" applyFont="1"/>
    <xf numFmtId="0" fontId="2" fillId="0" borderId="0" xfId="0" applyFont="1" applyAlignment="1">
      <alignment vertical="center"/>
    </xf>
    <xf numFmtId="166" fontId="2" fillId="0" borderId="0" xfId="0" applyNumberFormat="1" applyFont="1" applyAlignment="1">
      <alignment vertical="center"/>
    </xf>
    <xf numFmtId="0" fontId="2" fillId="0" borderId="10" xfId="0" applyFont="1" applyBorder="1" applyAlignment="1">
      <alignment horizontal="left"/>
    </xf>
    <xf numFmtId="0" fontId="2" fillId="0" borderId="28" xfId="0" applyFont="1" applyBorder="1" applyAlignment="1">
      <alignment horizontal="left"/>
    </xf>
    <xf numFmtId="0" fontId="15" fillId="0" borderId="31" xfId="0" applyFont="1" applyBorder="1" applyAlignment="1">
      <alignment horizontal="left" vertical="center" wrapText="1"/>
    </xf>
    <xf numFmtId="0" fontId="2" fillId="0" borderId="0" xfId="0" applyFont="1" applyAlignment="1">
      <alignment horizontal="left"/>
    </xf>
    <xf numFmtId="0" fontId="0" fillId="0" borderId="0" xfId="0" applyAlignment="1">
      <alignment horizontal="left"/>
    </xf>
    <xf numFmtId="0" fontId="1" fillId="0" borderId="0" xfId="0" applyFont="1" applyAlignment="1">
      <alignment horizontal="left"/>
    </xf>
    <xf numFmtId="44" fontId="15" fillId="0" borderId="27" xfId="1" applyFont="1" applyBorder="1" applyAlignment="1">
      <alignment horizontal="right"/>
    </xf>
    <xf numFmtId="44" fontId="0" fillId="0" borderId="0" xfId="1" applyFont="1" applyAlignment="1">
      <alignment horizontal="right"/>
    </xf>
    <xf numFmtId="44" fontId="1" fillId="0" borderId="0" xfId="1" applyFont="1" applyAlignment="1">
      <alignment horizontal="right"/>
    </xf>
    <xf numFmtId="44" fontId="1" fillId="0" borderId="0" xfId="1" applyFont="1" applyAlignment="1">
      <alignment horizontal="left"/>
    </xf>
    <xf numFmtId="0" fontId="1" fillId="0" borderId="0" xfId="0" applyFont="1" applyAlignment="1">
      <alignment vertical="center"/>
    </xf>
    <xf numFmtId="166" fontId="1" fillId="0" borderId="0" xfId="0" applyNumberFormat="1" applyFont="1" applyAlignment="1">
      <alignment vertical="center"/>
    </xf>
    <xf numFmtId="0" fontId="16" fillId="0" borderId="0" xfId="0" applyFont="1" applyAlignment="1">
      <alignment vertical="center"/>
    </xf>
    <xf numFmtId="0" fontId="18" fillId="0" borderId="0" xfId="0" applyFont="1"/>
    <xf numFmtId="0" fontId="20" fillId="0" borderId="0" xfId="0" applyFont="1" applyAlignment="1">
      <alignment horizontal="left"/>
    </xf>
    <xf numFmtId="0" fontId="19" fillId="0" borderId="0" xfId="0" applyFont="1"/>
    <xf numFmtId="0" fontId="18" fillId="0" borderId="0" xfId="0" applyFont="1" applyAlignment="1">
      <alignment horizontal="left"/>
    </xf>
    <xf numFmtId="44" fontId="18" fillId="0" borderId="0" xfId="1" applyFont="1" applyAlignment="1">
      <alignment horizontal="right"/>
    </xf>
    <xf numFmtId="0" fontId="21" fillId="0" borderId="0" xfId="0" applyFont="1"/>
    <xf numFmtId="167" fontId="23" fillId="0" borderId="0" xfId="0" applyNumberFormat="1" applyFont="1" applyAlignment="1">
      <alignment horizontal="right"/>
    </xf>
    <xf numFmtId="0" fontId="22" fillId="0" borderId="0" xfId="0" applyFont="1"/>
    <xf numFmtId="0" fontId="24" fillId="0" borderId="0" xfId="0" applyFont="1"/>
    <xf numFmtId="0" fontId="21" fillId="0" borderId="0" xfId="0" applyFont="1" applyAlignment="1">
      <alignment horizontal="left"/>
    </xf>
    <xf numFmtId="44" fontId="21" fillId="0" borderId="0" xfId="1" applyFont="1" applyAlignment="1">
      <alignment horizontal="right"/>
    </xf>
    <xf numFmtId="44" fontId="21" fillId="0" borderId="0" xfId="1" applyFont="1" applyAlignment="1">
      <alignment horizontal="left"/>
    </xf>
    <xf numFmtId="0" fontId="24" fillId="0" borderId="9" xfId="0" applyFont="1" applyBorder="1" applyAlignment="1">
      <alignment horizontal="left"/>
    </xf>
    <xf numFmtId="14" fontId="1" fillId="0" borderId="9" xfId="0" applyNumberFormat="1" applyFont="1" applyBorder="1" applyAlignment="1">
      <alignment horizontal="left"/>
    </xf>
    <xf numFmtId="0" fontId="1" fillId="0" borderId="9" xfId="0" applyFont="1" applyBorder="1" applyAlignment="1">
      <alignment horizontal="left"/>
    </xf>
    <xf numFmtId="0" fontId="1" fillId="0" borderId="9" xfId="0" applyFont="1" applyBorder="1"/>
    <xf numFmtId="44" fontId="1" fillId="0" borderId="9" xfId="1" applyFont="1" applyBorder="1" applyAlignment="1">
      <alignment horizontal="right"/>
    </xf>
    <xf numFmtId="44" fontId="1" fillId="0" borderId="9" xfId="1" applyFont="1" applyBorder="1" applyAlignment="1">
      <alignment horizontal="left"/>
    </xf>
    <xf numFmtId="167" fontId="1" fillId="0" borderId="9" xfId="0" applyNumberFormat="1" applyFont="1" applyBorder="1" applyAlignment="1">
      <alignment horizontal="right"/>
    </xf>
    <xf numFmtId="0" fontId="2" fillId="0" borderId="0" xfId="0" applyFont="1" applyAlignment="1">
      <alignment horizontal="left" vertical="center" wrapText="1"/>
    </xf>
    <xf numFmtId="44" fontId="16" fillId="0" borderId="9" xfId="1" applyFont="1" applyBorder="1" applyAlignment="1">
      <alignment horizontal="left"/>
    </xf>
    <xf numFmtId="14" fontId="16" fillId="0" borderId="9" xfId="0" applyNumberFormat="1" applyFont="1" applyBorder="1" applyAlignment="1">
      <alignment horizontal="left"/>
    </xf>
    <xf numFmtId="0" fontId="16" fillId="0" borderId="9" xfId="0" applyFont="1" applyBorder="1" applyAlignment="1">
      <alignment horizontal="right" vertical="center"/>
    </xf>
    <xf numFmtId="0" fontId="1" fillId="0" borderId="9" xfId="0" applyFont="1" applyBorder="1" applyAlignment="1">
      <alignment horizontal="left" wrapText="1"/>
    </xf>
    <xf numFmtId="14" fontId="16" fillId="0" borderId="9" xfId="0" applyNumberFormat="1" applyFont="1" applyBorder="1" applyAlignment="1">
      <alignment horizontal="left" wrapText="1"/>
    </xf>
    <xf numFmtId="0" fontId="2" fillId="0" borderId="9" xfId="0" applyFont="1" applyBorder="1" applyAlignment="1">
      <alignment horizontal="left"/>
    </xf>
    <xf numFmtId="0" fontId="16" fillId="0" borderId="9" xfId="0" applyFont="1" applyBorder="1" applyAlignment="1">
      <alignment horizontal="right"/>
    </xf>
    <xf numFmtId="0" fontId="16" fillId="0" borderId="9" xfId="0" applyFont="1" applyBorder="1" applyAlignment="1">
      <alignment horizontal="left"/>
    </xf>
    <xf numFmtId="0" fontId="16" fillId="0" borderId="9" xfId="0" applyFont="1" applyBorder="1" applyAlignment="1">
      <alignment horizontal="right" vertical="center" wrapText="1"/>
    </xf>
    <xf numFmtId="0" fontId="1" fillId="8" borderId="9" xfId="0" applyFont="1" applyFill="1" applyBorder="1" applyAlignment="1">
      <alignment horizontal="left"/>
    </xf>
    <xf numFmtId="14" fontId="1" fillId="8" borderId="9" xfId="0" applyNumberFormat="1" applyFont="1" applyFill="1" applyBorder="1" applyAlignment="1">
      <alignment horizontal="left"/>
    </xf>
    <xf numFmtId="44" fontId="1" fillId="8" borderId="9" xfId="1" applyFont="1" applyFill="1" applyBorder="1" applyAlignment="1">
      <alignment horizontal="right"/>
    </xf>
    <xf numFmtId="6" fontId="1" fillId="0" borderId="9" xfId="1" applyNumberFormat="1" applyFont="1" applyBorder="1" applyAlignment="1">
      <alignment horizontal="right"/>
    </xf>
    <xf numFmtId="44" fontId="16" fillId="0" borderId="9" xfId="1" applyFont="1" applyBorder="1" applyAlignment="1">
      <alignment horizontal="left" wrapText="1"/>
    </xf>
    <xf numFmtId="44" fontId="1" fillId="0" borderId="9" xfId="0" applyNumberFormat="1" applyFont="1" applyBorder="1" applyAlignment="1">
      <alignment vertical="center"/>
    </xf>
    <xf numFmtId="14" fontId="16" fillId="0" borderId="9" xfId="0" applyNumberFormat="1" applyFont="1" applyBorder="1" applyAlignment="1">
      <alignment horizontal="center" vertical="center"/>
    </xf>
    <xf numFmtId="14" fontId="16" fillId="0" borderId="9" xfId="0" applyNumberFormat="1" applyFont="1" applyBorder="1" applyAlignment="1">
      <alignment horizontal="center" vertical="center" wrapText="1"/>
    </xf>
    <xf numFmtId="0" fontId="16" fillId="0" borderId="9" xfId="0" applyFont="1" applyBorder="1" applyAlignment="1">
      <alignment vertical="center" wrapText="1"/>
    </xf>
    <xf numFmtId="14" fontId="16" fillId="0" borderId="9" xfId="0" applyNumberFormat="1" applyFont="1" applyBorder="1" applyAlignment="1">
      <alignment vertical="center" wrapText="1"/>
    </xf>
    <xf numFmtId="166" fontId="1" fillId="0" borderId="9" xfId="0" applyNumberFormat="1" applyFont="1" applyBorder="1" applyAlignment="1">
      <alignment horizontal="right"/>
    </xf>
    <xf numFmtId="0" fontId="17" fillId="0" borderId="9" xfId="0" applyFont="1" applyBorder="1" applyAlignment="1">
      <alignment vertical="center"/>
    </xf>
    <xf numFmtId="14" fontId="1" fillId="0" borderId="9" xfId="0" applyNumberFormat="1" applyFont="1" applyBorder="1"/>
    <xf numFmtId="167" fontId="1" fillId="0" borderId="9" xfId="0" applyNumberFormat="1" applyFont="1" applyBorder="1" applyAlignment="1">
      <alignment vertical="center"/>
    </xf>
    <xf numFmtId="44" fontId="1" fillId="0" borderId="9" xfId="1" applyFont="1" applyBorder="1"/>
    <xf numFmtId="0" fontId="16" fillId="0" borderId="9" xfId="0" applyFont="1" applyBorder="1"/>
    <xf numFmtId="14" fontId="16" fillId="0" borderId="9" xfId="0" applyNumberFormat="1" applyFont="1" applyBorder="1"/>
    <xf numFmtId="8" fontId="1" fillId="0" borderId="9" xfId="1" applyNumberFormat="1" applyFont="1" applyBorder="1" applyAlignment="1">
      <alignment horizontal="right"/>
    </xf>
    <xf numFmtId="44" fontId="15" fillId="0" borderId="31" xfId="1" applyFont="1" applyBorder="1" applyAlignment="1">
      <alignment horizontal="right" vertical="center"/>
    </xf>
    <xf numFmtId="44" fontId="2" fillId="0" borderId="0" xfId="1" applyFont="1" applyBorder="1" applyAlignment="1">
      <alignment horizontal="right" vertical="center"/>
    </xf>
    <xf numFmtId="167" fontId="2" fillId="0" borderId="28" xfId="0" applyNumberFormat="1" applyFont="1" applyBorder="1" applyAlignment="1">
      <alignment horizontal="right"/>
    </xf>
    <xf numFmtId="167" fontId="15" fillId="0" borderId="31" xfId="0" applyNumberFormat="1" applyFont="1" applyBorder="1" applyAlignment="1">
      <alignment horizontal="right" vertical="center"/>
    </xf>
    <xf numFmtId="167" fontId="2" fillId="0" borderId="0" xfId="0" applyNumberFormat="1" applyFont="1" applyAlignment="1">
      <alignment horizontal="right" vertical="center"/>
    </xf>
    <xf numFmtId="167" fontId="1" fillId="0" borderId="0" xfId="0" applyNumberFormat="1" applyFont="1" applyAlignment="1">
      <alignment horizontal="right"/>
    </xf>
    <xf numFmtId="0" fontId="4" fillId="0" borderId="0" xfId="0" applyFont="1" applyAlignment="1">
      <alignment horizontal="left" vertical="center"/>
    </xf>
    <xf numFmtId="0" fontId="1" fillId="0" borderId="9" xfId="0" applyFont="1" applyBorder="1" applyAlignment="1">
      <alignment horizontal="left" vertical="center"/>
    </xf>
    <xf numFmtId="166" fontId="1" fillId="0" borderId="9" xfId="0" applyNumberFormat="1" applyFont="1" applyBorder="1" applyAlignment="1">
      <alignment horizontal="right" vertical="center"/>
    </xf>
    <xf numFmtId="0" fontId="25" fillId="0" borderId="0" xfId="0" applyFont="1"/>
    <xf numFmtId="0" fontId="25" fillId="0" borderId="9" xfId="0" applyFont="1" applyBorder="1"/>
    <xf numFmtId="0" fontId="25" fillId="9" borderId="0" xfId="0" applyFont="1" applyFill="1"/>
    <xf numFmtId="0" fontId="25" fillId="10" borderId="0" xfId="0" applyFont="1" applyFill="1"/>
    <xf numFmtId="44" fontId="25" fillId="0" borderId="0" xfId="1" applyFont="1"/>
    <xf numFmtId="0" fontId="27" fillId="0" borderId="0" xfId="0" applyFont="1" applyAlignment="1">
      <alignment horizontal="left" vertical="top"/>
    </xf>
    <xf numFmtId="0" fontId="27" fillId="0" borderId="0" xfId="0" applyFont="1" applyAlignment="1">
      <alignment horizontal="center" vertical="top"/>
    </xf>
    <xf numFmtId="44" fontId="27" fillId="0" borderId="0" xfId="1" applyFont="1" applyAlignment="1">
      <alignment horizontal="left" vertical="top"/>
    </xf>
    <xf numFmtId="0" fontId="27" fillId="0" borderId="0" xfId="0" applyFont="1" applyAlignment="1">
      <alignment horizontal="left" vertical="top" wrapText="1"/>
    </xf>
    <xf numFmtId="0" fontId="1" fillId="0" borderId="9" xfId="0" applyFont="1" applyBorder="1" applyAlignment="1">
      <alignment horizontal="left" vertical="top"/>
    </xf>
    <xf numFmtId="166" fontId="1" fillId="0" borderId="9" xfId="0" applyNumberFormat="1" applyFont="1" applyBorder="1" applyAlignment="1">
      <alignment vertical="center" wrapText="1"/>
    </xf>
    <xf numFmtId="0" fontId="0" fillId="0" borderId="0" xfId="0" applyAlignment="1">
      <alignment horizontal="center"/>
    </xf>
    <xf numFmtId="44" fontId="16" fillId="0" borderId="9" xfId="1" applyFont="1" applyBorder="1" applyAlignment="1">
      <alignment vertical="center"/>
    </xf>
    <xf numFmtId="44" fontId="1" fillId="0" borderId="9" xfId="1" applyFont="1" applyBorder="1" applyAlignment="1">
      <alignment vertical="center"/>
    </xf>
    <xf numFmtId="44" fontId="16" fillId="0" borderId="9" xfId="1" applyFont="1" applyBorder="1"/>
    <xf numFmtId="44" fontId="1" fillId="0" borderId="0" xfId="1" applyFont="1"/>
    <xf numFmtId="44" fontId="0" fillId="0" borderId="0" xfId="1" applyFont="1"/>
    <xf numFmtId="0" fontId="1" fillId="0" borderId="9" xfId="0" applyFont="1" applyBorder="1" applyAlignment="1">
      <alignment horizontal="right" vertical="center" wrapText="1"/>
    </xf>
    <xf numFmtId="166" fontId="16" fillId="0" borderId="9" xfId="0" applyNumberFormat="1" applyFont="1" applyBorder="1" applyAlignment="1">
      <alignment horizontal="right" vertical="center"/>
    </xf>
    <xf numFmtId="166" fontId="16" fillId="0" borderId="9" xfId="0" applyNumberFormat="1" applyFont="1" applyBorder="1" applyAlignment="1">
      <alignment horizontal="right"/>
    </xf>
    <xf numFmtId="0" fontId="24" fillId="0" borderId="0" xfId="0" applyFont="1" applyAlignment="1">
      <alignment vertical="center"/>
    </xf>
    <xf numFmtId="167" fontId="16" fillId="0" borderId="9" xfId="0" applyNumberFormat="1" applyFont="1" applyBorder="1" applyAlignment="1">
      <alignment vertical="center"/>
    </xf>
    <xf numFmtId="0" fontId="16" fillId="0" borderId="0" xfId="0" applyFont="1"/>
    <xf numFmtId="8" fontId="16" fillId="0" borderId="9" xfId="1" applyNumberFormat="1" applyFont="1" applyBorder="1" applyAlignment="1">
      <alignment horizontal="right"/>
    </xf>
    <xf numFmtId="0" fontId="16" fillId="0" borderId="9" xfId="0" applyFont="1" applyBorder="1" applyAlignment="1">
      <alignment horizontal="left" vertical="center" wrapText="1"/>
    </xf>
    <xf numFmtId="0" fontId="16" fillId="0" borderId="9" xfId="0" applyFont="1" applyBorder="1" applyAlignment="1">
      <alignment horizontal="left" vertical="center"/>
    </xf>
    <xf numFmtId="44" fontId="16" fillId="0" borderId="9" xfId="1" applyFont="1" applyBorder="1" applyAlignment="1">
      <alignment vertical="center" wrapText="1"/>
    </xf>
    <xf numFmtId="44" fontId="16" fillId="0" borderId="9" xfId="1" applyFont="1" applyBorder="1" applyAlignment="1">
      <alignment horizontal="right"/>
    </xf>
    <xf numFmtId="44" fontId="16" fillId="0" borderId="9" xfId="1" applyFont="1" applyBorder="1" applyAlignment="1">
      <alignment horizontal="right" vertical="center"/>
    </xf>
    <xf numFmtId="0" fontId="16" fillId="0" borderId="9" xfId="0" applyFont="1" applyBorder="1" applyAlignment="1">
      <alignment horizontal="center" vertical="center"/>
    </xf>
    <xf numFmtId="8" fontId="16" fillId="0" borderId="9" xfId="0" applyNumberFormat="1" applyFont="1" applyBorder="1" applyAlignment="1">
      <alignment horizontal="center" vertical="center"/>
    </xf>
    <xf numFmtId="44" fontId="16" fillId="0" borderId="9" xfId="1" applyFont="1" applyBorder="1" applyAlignment="1">
      <alignment horizontal="center" vertical="center"/>
    </xf>
    <xf numFmtId="0" fontId="16" fillId="0" borderId="9" xfId="0" applyFont="1" applyBorder="1" applyAlignment="1">
      <alignment horizontal="center" vertical="center" wrapText="1"/>
    </xf>
    <xf numFmtId="0" fontId="16" fillId="0" borderId="0" xfId="0" applyFont="1" applyAlignment="1">
      <alignment horizontal="center" vertical="center"/>
    </xf>
    <xf numFmtId="0" fontId="16" fillId="0" borderId="9" xfId="0" applyFont="1" applyBorder="1" applyAlignment="1">
      <alignment horizontal="left" vertical="top"/>
    </xf>
    <xf numFmtId="14" fontId="16" fillId="0" borderId="9" xfId="0" applyNumberFormat="1" applyFont="1" applyBorder="1" applyAlignment="1">
      <alignment horizontal="center" vertical="top"/>
    </xf>
    <xf numFmtId="0" fontId="16" fillId="0" borderId="9" xfId="0" applyFont="1" applyBorder="1" applyAlignment="1">
      <alignment horizontal="left" vertical="top" wrapText="1"/>
    </xf>
    <xf numFmtId="0" fontId="16" fillId="0" borderId="9" xfId="0" applyFont="1" applyBorder="1" applyAlignment="1">
      <alignment horizontal="center" vertical="top"/>
    </xf>
    <xf numFmtId="8" fontId="16" fillId="0" borderId="9" xfId="0" applyNumberFormat="1" applyFont="1" applyBorder="1" applyAlignment="1">
      <alignment horizontal="center" vertical="top"/>
    </xf>
    <xf numFmtId="44" fontId="16" fillId="0" borderId="9" xfId="1" applyFont="1" applyBorder="1" applyAlignment="1">
      <alignment horizontal="left" vertical="top"/>
    </xf>
    <xf numFmtId="0" fontId="16" fillId="0" borderId="0" xfId="0" applyFont="1" applyAlignment="1">
      <alignment horizontal="left" vertical="top"/>
    </xf>
    <xf numFmtId="8" fontId="16" fillId="0" borderId="9" xfId="0" applyNumberFormat="1" applyFont="1" applyBorder="1" applyAlignment="1">
      <alignment horizontal="left" vertical="top"/>
    </xf>
    <xf numFmtId="166" fontId="16" fillId="0" borderId="9" xfId="0" applyNumberFormat="1" applyFont="1" applyBorder="1" applyAlignment="1">
      <alignment horizontal="center" vertical="top"/>
    </xf>
    <xf numFmtId="14" fontId="1" fillId="0" borderId="9" xfId="0" applyNumberFormat="1" applyFont="1" applyBorder="1" applyAlignment="1">
      <alignment vertical="center"/>
    </xf>
    <xf numFmtId="0" fontId="1" fillId="0" borderId="9" xfId="0" applyFont="1" applyBorder="1" applyAlignment="1">
      <alignment vertical="center"/>
    </xf>
    <xf numFmtId="14" fontId="1" fillId="0" borderId="9" xfId="0" applyNumberFormat="1" applyFont="1" applyBorder="1" applyAlignment="1">
      <alignment vertical="center" wrapText="1"/>
    </xf>
    <xf numFmtId="14" fontId="16" fillId="0" borderId="9" xfId="0" applyNumberFormat="1" applyFont="1" applyBorder="1" applyAlignment="1">
      <alignment vertical="center"/>
    </xf>
    <xf numFmtId="0" fontId="29" fillId="0" borderId="9" xfId="0" applyFont="1" applyBorder="1" applyAlignment="1">
      <alignment vertical="center"/>
    </xf>
    <xf numFmtId="166" fontId="29" fillId="0" borderId="9" xfId="0" applyNumberFormat="1" applyFont="1" applyBorder="1" applyAlignment="1">
      <alignment vertical="center"/>
    </xf>
    <xf numFmtId="0" fontId="30" fillId="0" borderId="0" xfId="0" applyFont="1" applyAlignment="1">
      <alignment vertical="center"/>
    </xf>
    <xf numFmtId="0" fontId="29" fillId="0" borderId="9" xfId="0" applyFont="1" applyBorder="1" applyAlignment="1">
      <alignment vertical="center" wrapText="1"/>
    </xf>
    <xf numFmtId="14" fontId="1" fillId="0" borderId="9" xfId="0" applyNumberFormat="1" applyFont="1" applyBorder="1" applyAlignment="1">
      <alignment horizontal="center" vertical="center"/>
    </xf>
    <xf numFmtId="166" fontId="1" fillId="0" borderId="9" xfId="0" applyNumberFormat="1" applyFont="1" applyBorder="1" applyAlignment="1">
      <alignment horizontal="center" vertical="center" wrapText="1"/>
    </xf>
    <xf numFmtId="14" fontId="1" fillId="0" borderId="9" xfId="0" applyNumberFormat="1" applyFont="1" applyBorder="1" applyAlignment="1">
      <alignment horizontal="center" vertical="center" wrapText="1"/>
    </xf>
    <xf numFmtId="0" fontId="1" fillId="0" borderId="9" xfId="0" applyFont="1" applyBorder="1" applyAlignment="1">
      <alignment horizontal="right" vertical="center"/>
    </xf>
    <xf numFmtId="0" fontId="16" fillId="8" borderId="9" xfId="0" applyFont="1" applyFill="1" applyBorder="1" applyAlignment="1">
      <alignment horizontal="left"/>
    </xf>
    <xf numFmtId="44" fontId="16" fillId="8" borderId="9" xfId="1" applyFont="1" applyFill="1" applyBorder="1" applyAlignment="1">
      <alignment horizontal="right"/>
    </xf>
    <xf numFmtId="0" fontId="16" fillId="8" borderId="9" xfId="0" applyFont="1" applyFill="1" applyBorder="1" applyAlignment="1">
      <alignment horizontal="left" wrapText="1"/>
    </xf>
    <xf numFmtId="0" fontId="16" fillId="0" borderId="9" xfId="0" applyFont="1" applyBorder="1" applyAlignment="1">
      <alignment horizontal="left" wrapText="1"/>
    </xf>
    <xf numFmtId="6" fontId="16" fillId="0" borderId="9" xfId="1" applyNumberFormat="1" applyFont="1" applyBorder="1" applyAlignment="1">
      <alignment horizontal="right"/>
    </xf>
    <xf numFmtId="44" fontId="16" fillId="0" borderId="9" xfId="1" applyFont="1" applyBorder="1" applyAlignment="1">
      <alignment horizontal="center"/>
    </xf>
    <xf numFmtId="14" fontId="16" fillId="0" borderId="9" xfId="0" applyNumberFormat="1" applyFont="1" applyBorder="1" applyAlignment="1">
      <alignment horizontal="center"/>
    </xf>
    <xf numFmtId="3" fontId="16" fillId="0" borderId="26" xfId="0" applyNumberFormat="1" applyFont="1" applyBorder="1" applyAlignment="1">
      <alignment horizontal="center" vertical="center"/>
    </xf>
    <xf numFmtId="44" fontId="16" fillId="8" borderId="9" xfId="1" applyFont="1" applyFill="1" applyBorder="1" applyAlignment="1">
      <alignment horizontal="center"/>
    </xf>
    <xf numFmtId="0" fontId="16" fillId="8" borderId="9" xfId="0" applyFont="1" applyFill="1" applyBorder="1" applyAlignment="1">
      <alignment horizontal="center"/>
    </xf>
    <xf numFmtId="0" fontId="16" fillId="8" borderId="26" xfId="0" applyFont="1" applyFill="1" applyBorder="1" applyAlignment="1">
      <alignment horizontal="center" vertical="center"/>
    </xf>
    <xf numFmtId="14" fontId="16" fillId="8" borderId="9" xfId="0" applyNumberFormat="1" applyFont="1" applyFill="1" applyBorder="1" applyAlignment="1">
      <alignment horizontal="center"/>
    </xf>
    <xf numFmtId="0" fontId="16" fillId="0" borderId="26" xfId="0" applyFont="1" applyBorder="1" applyAlignment="1">
      <alignment horizontal="center" vertical="center"/>
    </xf>
    <xf numFmtId="44" fontId="16" fillId="0" borderId="9" xfId="1" applyFont="1" applyBorder="1" applyAlignment="1">
      <alignment horizontal="center" wrapText="1"/>
    </xf>
    <xf numFmtId="0" fontId="16" fillId="0" borderId="9" xfId="0" applyFont="1" applyBorder="1" applyAlignment="1">
      <alignment horizontal="center" wrapText="1"/>
    </xf>
    <xf numFmtId="0" fontId="16" fillId="0" borderId="26" xfId="0" applyFont="1" applyBorder="1" applyAlignment="1">
      <alignment horizontal="center" wrapText="1"/>
    </xf>
    <xf numFmtId="0" fontId="16" fillId="0" borderId="26" xfId="0" applyFont="1" applyBorder="1" applyAlignment="1">
      <alignment horizontal="center"/>
    </xf>
    <xf numFmtId="44" fontId="1" fillId="0" borderId="9" xfId="1" applyFont="1" applyBorder="1" applyAlignment="1">
      <alignment horizontal="center"/>
    </xf>
    <xf numFmtId="14" fontId="1" fillId="0" borderId="9" xfId="0" applyNumberFormat="1" applyFont="1" applyBorder="1" applyAlignment="1">
      <alignment horizontal="center"/>
    </xf>
    <xf numFmtId="0" fontId="1" fillId="0" borderId="26" xfId="0" applyFont="1" applyBorder="1" applyAlignment="1">
      <alignment horizontal="center" vertical="center"/>
    </xf>
    <xf numFmtId="14" fontId="1" fillId="0" borderId="9" xfId="0" applyNumberFormat="1" applyFont="1" applyBorder="1" applyAlignment="1">
      <alignment horizontal="center" wrapText="1"/>
    </xf>
    <xf numFmtId="0" fontId="1" fillId="0" borderId="26" xfId="0" applyFont="1" applyBorder="1" applyAlignment="1">
      <alignment horizontal="center" vertical="center" wrapText="1"/>
    </xf>
    <xf numFmtId="3" fontId="1" fillId="0" borderId="26" xfId="0" applyNumberFormat="1" applyFont="1" applyBorder="1" applyAlignment="1">
      <alignment horizontal="center" vertical="center"/>
    </xf>
    <xf numFmtId="14" fontId="16" fillId="0" borderId="9" xfId="0" applyNumberFormat="1" applyFont="1" applyBorder="1" applyAlignment="1">
      <alignment horizontal="center" wrapText="1"/>
    </xf>
    <xf numFmtId="0" fontId="16" fillId="0" borderId="9" xfId="0" applyFont="1" applyBorder="1" applyAlignment="1">
      <alignment horizontal="center"/>
    </xf>
    <xf numFmtId="0" fontId="1" fillId="0" borderId="9" xfId="0" applyFont="1" applyBorder="1" applyAlignment="1">
      <alignment horizontal="center"/>
    </xf>
    <xf numFmtId="167" fontId="16" fillId="0" borderId="9" xfId="0" applyNumberFormat="1" applyFont="1" applyBorder="1" applyAlignment="1">
      <alignment horizontal="center"/>
    </xf>
    <xf numFmtId="167" fontId="16" fillId="0" borderId="26" xfId="0" applyNumberFormat="1" applyFont="1" applyBorder="1" applyAlignment="1">
      <alignment horizontal="center" vertical="center"/>
    </xf>
    <xf numFmtId="44" fontId="1" fillId="0" borderId="0" xfId="1" applyFont="1" applyAlignment="1">
      <alignment horizontal="center"/>
    </xf>
    <xf numFmtId="0" fontId="1" fillId="0" borderId="0" xfId="0" applyFont="1" applyAlignment="1">
      <alignment horizontal="center"/>
    </xf>
    <xf numFmtId="44" fontId="1" fillId="0" borderId="26" xfId="1" applyFont="1" applyBorder="1" applyAlignment="1">
      <alignment horizontal="center" wrapText="1"/>
    </xf>
    <xf numFmtId="0" fontId="1" fillId="0" borderId="0" xfId="0" applyFont="1" applyAlignment="1">
      <alignment horizontal="center" vertical="center"/>
    </xf>
    <xf numFmtId="44" fontId="0" fillId="0" borderId="0" xfId="1" applyFont="1" applyAlignment="1">
      <alignment horizontal="center"/>
    </xf>
    <xf numFmtId="0" fontId="0" fillId="0" borderId="0" xfId="0" applyAlignment="1">
      <alignment horizontal="center" wrapText="1"/>
    </xf>
    <xf numFmtId="0" fontId="16" fillId="13" borderId="9" xfId="0" applyFont="1" applyFill="1" applyBorder="1" applyAlignment="1">
      <alignment horizontal="left"/>
    </xf>
    <xf numFmtId="14" fontId="16" fillId="12" borderId="9" xfId="0" applyNumberFormat="1" applyFont="1" applyFill="1" applyBorder="1" applyAlignment="1">
      <alignment horizontal="left"/>
    </xf>
    <xf numFmtId="0" fontId="18" fillId="0" borderId="0" xfId="0" applyFont="1" applyAlignment="1">
      <alignment wrapText="1"/>
    </xf>
    <xf numFmtId="0" fontId="18" fillId="0" borderId="0" xfId="0" applyFont="1" applyAlignment="1">
      <alignment horizontal="left" wrapText="1"/>
    </xf>
    <xf numFmtId="44" fontId="1" fillId="0" borderId="9" xfId="1" applyFont="1" applyBorder="1" applyAlignment="1">
      <alignment horizontal="center" vertical="center"/>
    </xf>
    <xf numFmtId="0" fontId="1" fillId="0" borderId="9" xfId="0" applyFont="1" applyBorder="1" applyAlignment="1">
      <alignment horizontal="center" vertical="center" wrapText="1"/>
    </xf>
    <xf numFmtId="44" fontId="18" fillId="0" borderId="0" xfId="1" applyFont="1" applyAlignment="1">
      <alignment horizontal="center"/>
    </xf>
    <xf numFmtId="0" fontId="18" fillId="0" borderId="0" xfId="0" applyFont="1" applyAlignment="1">
      <alignment horizontal="center"/>
    </xf>
    <xf numFmtId="44" fontId="20" fillId="0" borderId="0" xfId="1" applyFont="1" applyAlignment="1">
      <alignment horizontal="center"/>
    </xf>
    <xf numFmtId="0" fontId="21" fillId="0" borderId="0" xfId="0" applyFont="1" applyAlignment="1">
      <alignment horizontal="left" wrapText="1"/>
    </xf>
    <xf numFmtId="0" fontId="1" fillId="0" borderId="9" xfId="0" applyFont="1" applyBorder="1" applyAlignment="1">
      <alignment wrapText="1"/>
    </xf>
    <xf numFmtId="0" fontId="31" fillId="0" borderId="9" xfId="0" applyFont="1" applyBorder="1"/>
    <xf numFmtId="14" fontId="31" fillId="0" borderId="9" xfId="0" applyNumberFormat="1" applyFont="1" applyBorder="1" applyAlignment="1">
      <alignment horizontal="left"/>
    </xf>
    <xf numFmtId="44" fontId="31" fillId="0" borderId="9" xfId="1" applyFont="1" applyBorder="1" applyAlignment="1">
      <alignment horizontal="right"/>
    </xf>
    <xf numFmtId="0" fontId="31" fillId="0" borderId="9" xfId="0" applyFont="1" applyBorder="1" applyAlignment="1">
      <alignment horizontal="left"/>
    </xf>
    <xf numFmtId="44" fontId="29" fillId="0" borderId="9" xfId="1" applyFont="1" applyBorder="1" applyAlignment="1">
      <alignment horizontal="left"/>
    </xf>
    <xf numFmtId="14" fontId="29" fillId="0" borderId="9" xfId="0" applyNumberFormat="1" applyFont="1" applyBorder="1" applyAlignment="1">
      <alignment horizontal="left"/>
    </xf>
    <xf numFmtId="0" fontId="29" fillId="0" borderId="9" xfId="0" applyFont="1" applyBorder="1" applyAlignment="1">
      <alignment horizontal="right" vertical="center"/>
    </xf>
    <xf numFmtId="167" fontId="31" fillId="0" borderId="9" xfId="0" applyNumberFormat="1" applyFont="1" applyBorder="1" applyAlignment="1">
      <alignment horizontal="right"/>
    </xf>
    <xf numFmtId="0" fontId="32" fillId="0" borderId="9" xfId="0" applyFont="1" applyBorder="1" applyAlignment="1">
      <alignment horizontal="left"/>
    </xf>
    <xf numFmtId="0" fontId="32" fillId="0" borderId="0" xfId="0" applyFont="1"/>
    <xf numFmtId="0" fontId="29" fillId="0" borderId="9" xfId="0" applyFont="1" applyBorder="1"/>
    <xf numFmtId="44" fontId="29" fillId="0" borderId="9" xfId="1" applyFont="1" applyBorder="1" applyAlignment="1">
      <alignment horizontal="right"/>
    </xf>
    <xf numFmtId="0" fontId="29" fillId="0" borderId="9" xfId="0" applyFont="1" applyBorder="1" applyAlignment="1">
      <alignment horizontal="left" wrapText="1"/>
    </xf>
    <xf numFmtId="0" fontId="30" fillId="0" borderId="9" xfId="0" applyFont="1" applyBorder="1" applyAlignment="1">
      <alignment horizontal="left"/>
    </xf>
    <xf numFmtId="0" fontId="30" fillId="0" borderId="0" xfId="0" applyFont="1"/>
    <xf numFmtId="8" fontId="29" fillId="0" borderId="9" xfId="1" applyNumberFormat="1" applyFont="1" applyBorder="1" applyAlignment="1">
      <alignment horizontal="right"/>
    </xf>
    <xf numFmtId="0" fontId="29" fillId="0" borderId="9" xfId="0" applyFont="1" applyBorder="1" applyAlignment="1">
      <alignment horizontal="left"/>
    </xf>
    <xf numFmtId="0" fontId="29" fillId="0" borderId="0" xfId="0" applyFont="1"/>
    <xf numFmtId="0" fontId="16" fillId="13" borderId="9" xfId="0" applyFont="1" applyFill="1" applyBorder="1"/>
    <xf numFmtId="14" fontId="29" fillId="0" borderId="9" xfId="0" applyNumberFormat="1" applyFont="1" applyBorder="1" applyAlignment="1">
      <alignment horizontal="center"/>
    </xf>
    <xf numFmtId="44" fontId="29" fillId="0" borderId="9" xfId="1" applyFont="1" applyBorder="1" applyAlignment="1">
      <alignment horizontal="center"/>
    </xf>
    <xf numFmtId="0" fontId="29" fillId="0" borderId="9" xfId="0" applyFont="1" applyBorder="1" applyAlignment="1">
      <alignment horizontal="center" vertical="center"/>
    </xf>
    <xf numFmtId="0" fontId="16" fillId="13" borderId="9" xfId="0" applyFont="1" applyFill="1" applyBorder="1" applyAlignment="1">
      <alignment horizontal="left" vertical="top"/>
    </xf>
    <xf numFmtId="0" fontId="29" fillId="0" borderId="9" xfId="0" applyFont="1" applyBorder="1" applyAlignment="1">
      <alignment horizontal="center"/>
    </xf>
    <xf numFmtId="8" fontId="29" fillId="0" borderId="9" xfId="1" applyNumberFormat="1" applyFont="1" applyBorder="1" applyAlignment="1">
      <alignment horizontal="center"/>
    </xf>
    <xf numFmtId="44" fontId="29" fillId="0" borderId="9" xfId="1" applyFont="1" applyFill="1" applyBorder="1" applyAlignment="1">
      <alignment horizontal="right"/>
    </xf>
    <xf numFmtId="44" fontId="29" fillId="0" borderId="9" xfId="1" applyFont="1" applyFill="1" applyBorder="1" applyAlignment="1">
      <alignment horizontal="center"/>
    </xf>
    <xf numFmtId="3" fontId="29" fillId="0" borderId="26" xfId="0" applyNumberFormat="1" applyFont="1" applyBorder="1" applyAlignment="1">
      <alignment horizontal="center" vertical="center"/>
    </xf>
    <xf numFmtId="0" fontId="29" fillId="8" borderId="9" xfId="0" applyFont="1" applyFill="1" applyBorder="1" applyAlignment="1">
      <alignment horizontal="left"/>
    </xf>
    <xf numFmtId="44" fontId="29" fillId="8" borderId="9" xfId="1" applyFont="1" applyFill="1" applyBorder="1" applyAlignment="1">
      <alignment horizontal="right"/>
    </xf>
    <xf numFmtId="44" fontId="29" fillId="8" borderId="9" xfId="1" applyFont="1" applyFill="1" applyBorder="1" applyAlignment="1">
      <alignment horizontal="center"/>
    </xf>
    <xf numFmtId="0" fontId="29" fillId="8" borderId="26" xfId="0" applyFont="1" applyFill="1" applyBorder="1" applyAlignment="1">
      <alignment horizontal="center" vertical="center"/>
    </xf>
    <xf numFmtId="0" fontId="29" fillId="0" borderId="26" xfId="0" applyFont="1" applyBorder="1" applyAlignment="1">
      <alignment horizontal="center" vertical="center"/>
    </xf>
    <xf numFmtId="44" fontId="29" fillId="0" borderId="9" xfId="1" applyFont="1" applyFill="1" applyBorder="1" applyAlignment="1">
      <alignment horizontal="left"/>
    </xf>
    <xf numFmtId="14" fontId="29" fillId="8" borderId="9" xfId="0" applyNumberFormat="1" applyFont="1" applyFill="1" applyBorder="1" applyAlignment="1">
      <alignment horizontal="center"/>
    </xf>
    <xf numFmtId="14" fontId="29" fillId="0" borderId="9" xfId="0" applyNumberFormat="1" applyFont="1" applyBorder="1" applyAlignment="1">
      <alignment vertical="center"/>
    </xf>
    <xf numFmtId="166" fontId="1" fillId="0" borderId="9" xfId="0" applyNumberFormat="1" applyFont="1" applyBorder="1" applyAlignment="1">
      <alignment vertical="center"/>
    </xf>
    <xf numFmtId="0" fontId="33" fillId="0" borderId="9" xfId="0" applyFont="1" applyBorder="1" applyAlignment="1">
      <alignment vertical="center"/>
    </xf>
    <xf numFmtId="14" fontId="33" fillId="0" borderId="9" xfId="0" applyNumberFormat="1" applyFont="1" applyBorder="1" applyAlignment="1">
      <alignment vertical="center"/>
    </xf>
    <xf numFmtId="166" fontId="33" fillId="0" borderId="9" xfId="0" applyNumberFormat="1" applyFont="1" applyBorder="1" applyAlignment="1">
      <alignment vertical="center"/>
    </xf>
    <xf numFmtId="0" fontId="33" fillId="0" borderId="9" xfId="0" applyFont="1" applyBorder="1" applyAlignment="1">
      <alignment vertical="center" wrapText="1"/>
    </xf>
    <xf numFmtId="166" fontId="33" fillId="0" borderId="9" xfId="0" applyNumberFormat="1" applyFont="1" applyBorder="1" applyAlignment="1">
      <alignment vertical="center" wrapText="1"/>
    </xf>
    <xf numFmtId="0" fontId="4" fillId="0" borderId="0" xfId="0" applyFont="1" applyAlignment="1">
      <alignment vertical="center"/>
    </xf>
    <xf numFmtId="44" fontId="1" fillId="0" borderId="9" xfId="1" applyFont="1" applyFill="1" applyBorder="1" applyAlignment="1">
      <alignment vertical="center"/>
    </xf>
    <xf numFmtId="166" fontId="1" fillId="0" borderId="9" xfId="0" applyNumberFormat="1" applyFont="1" applyBorder="1"/>
    <xf numFmtId="44" fontId="16" fillId="0" borderId="9" xfId="1" applyFont="1" applyBorder="1" applyAlignment="1">
      <alignment horizontal="center" vertical="center" wrapText="1"/>
    </xf>
    <xf numFmtId="44" fontId="16" fillId="0" borderId="9" xfId="1" applyFont="1" applyBorder="1" applyAlignment="1">
      <alignment horizontal="left" vertical="top" wrapText="1"/>
    </xf>
    <xf numFmtId="44" fontId="27" fillId="0" borderId="0" xfId="1" applyFont="1" applyAlignment="1">
      <alignment horizontal="left" vertical="top" wrapText="1"/>
    </xf>
    <xf numFmtId="8" fontId="1" fillId="0" borderId="9" xfId="0" applyNumberFormat="1" applyFont="1" applyBorder="1" applyAlignment="1">
      <alignment horizontal="center" vertical="center"/>
    </xf>
    <xf numFmtId="44" fontId="1" fillId="0" borderId="9" xfId="1" applyFont="1" applyBorder="1" applyAlignment="1">
      <alignment horizontal="center" vertical="center" wrapText="1"/>
    </xf>
    <xf numFmtId="6" fontId="1" fillId="0" borderId="9" xfId="0" applyNumberFormat="1" applyFont="1" applyBorder="1" applyAlignment="1">
      <alignment horizontal="center" vertical="center"/>
    </xf>
    <xf numFmtId="0" fontId="1" fillId="0" borderId="9" xfId="0" applyFont="1" applyBorder="1" applyAlignment="1">
      <alignment horizontal="left" vertical="center" wrapText="1"/>
    </xf>
    <xf numFmtId="0" fontId="16" fillId="0" borderId="39" xfId="0" applyFont="1" applyBorder="1" applyAlignment="1">
      <alignment horizontal="left" vertical="center"/>
    </xf>
    <xf numFmtId="0" fontId="16" fillId="0" borderId="15" xfId="0" applyFont="1" applyBorder="1" applyAlignment="1">
      <alignment horizontal="left" vertical="center"/>
    </xf>
    <xf numFmtId="166" fontId="16" fillId="0" borderId="9" xfId="0" applyNumberFormat="1" applyFont="1" applyBorder="1" applyAlignment="1">
      <alignment vertical="center"/>
    </xf>
    <xf numFmtId="0" fontId="16" fillId="0" borderId="9" xfId="0" applyFont="1" applyBorder="1" applyAlignment="1">
      <alignment vertical="center"/>
    </xf>
    <xf numFmtId="166" fontId="16" fillId="0" borderId="9" xfId="0" applyNumberFormat="1" applyFont="1" applyBorder="1" applyAlignment="1">
      <alignment vertical="center" wrapText="1"/>
    </xf>
    <xf numFmtId="0" fontId="16" fillId="13" borderId="9" xfId="0" applyFont="1" applyFill="1" applyBorder="1" applyAlignment="1">
      <alignment vertical="center"/>
    </xf>
    <xf numFmtId="14" fontId="16" fillId="12" borderId="9" xfId="0" applyNumberFormat="1" applyFont="1" applyFill="1" applyBorder="1" applyAlignment="1">
      <alignment vertical="center"/>
    </xf>
    <xf numFmtId="0" fontId="1" fillId="0" borderId="9" xfId="0" applyFont="1" applyBorder="1" applyAlignment="1">
      <alignment vertical="center" wrapText="1"/>
    </xf>
    <xf numFmtId="0" fontId="1" fillId="0" borderId="9" xfId="0" applyFont="1" applyBorder="1" applyAlignment="1">
      <alignment horizontal="center" vertical="center"/>
    </xf>
    <xf numFmtId="0" fontId="13" fillId="0" borderId="0" xfId="0" applyFont="1" applyAlignment="1">
      <alignment vertical="center"/>
    </xf>
    <xf numFmtId="0" fontId="1" fillId="0" borderId="0" xfId="0" applyFont="1" applyAlignment="1">
      <alignment wrapText="1"/>
    </xf>
    <xf numFmtId="166" fontId="1" fillId="0" borderId="28" xfId="0" applyNumberFormat="1" applyFont="1" applyBorder="1" applyAlignment="1">
      <alignment horizontal="center"/>
    </xf>
    <xf numFmtId="0" fontId="29" fillId="0" borderId="0" xfId="0" applyFont="1" applyAlignment="1">
      <alignment vertical="center"/>
    </xf>
    <xf numFmtId="8" fontId="1" fillId="0" borderId="9" xfId="0" applyNumberFormat="1" applyFont="1" applyBorder="1" applyAlignment="1">
      <alignment vertical="center"/>
    </xf>
    <xf numFmtId="0" fontId="34" fillId="0" borderId="9" xfId="0" applyFont="1" applyBorder="1" applyAlignment="1">
      <alignment vertical="center"/>
    </xf>
    <xf numFmtId="44" fontId="1" fillId="0" borderId="28" xfId="1" applyFont="1" applyBorder="1" applyAlignment="1">
      <alignment horizontal="center" vertical="center"/>
    </xf>
    <xf numFmtId="44" fontId="1" fillId="0" borderId="9" xfId="1" applyFont="1" applyFill="1" applyBorder="1"/>
    <xf numFmtId="0" fontId="4" fillId="0" borderId="0" xfId="0" applyFont="1"/>
    <xf numFmtId="0" fontId="35" fillId="12" borderId="0" xfId="0" applyFont="1" applyFill="1"/>
    <xf numFmtId="44" fontId="35" fillId="12" borderId="0" xfId="1" applyFont="1" applyFill="1"/>
    <xf numFmtId="0" fontId="36" fillId="12" borderId="0" xfId="0" applyFont="1" applyFill="1" applyAlignment="1">
      <alignment horizontal="left" vertical="top"/>
    </xf>
    <xf numFmtId="14" fontId="36" fillId="12" borderId="0" xfId="0" applyNumberFormat="1" applyFont="1" applyFill="1" applyAlignment="1">
      <alignment horizontal="center" vertical="top"/>
    </xf>
    <xf numFmtId="0" fontId="36" fillId="12" borderId="0" xfId="0" applyFont="1" applyFill="1" applyAlignment="1">
      <alignment horizontal="left" vertical="top" wrapText="1"/>
    </xf>
    <xf numFmtId="0" fontId="36" fillId="12" borderId="0" xfId="0" applyFont="1" applyFill="1" applyAlignment="1">
      <alignment horizontal="center" vertical="top"/>
    </xf>
    <xf numFmtId="8" fontId="36" fillId="12" borderId="0" xfId="0" applyNumberFormat="1" applyFont="1" applyFill="1" applyAlignment="1">
      <alignment horizontal="center" vertical="top"/>
    </xf>
    <xf numFmtId="44" fontId="36" fillId="12" borderId="0" xfId="1" applyFont="1" applyFill="1" applyAlignment="1">
      <alignment horizontal="left" vertical="top"/>
    </xf>
    <xf numFmtId="44" fontId="36" fillId="12" borderId="0" xfId="1" applyFont="1" applyFill="1" applyAlignment="1">
      <alignment horizontal="left" vertical="top" wrapText="1"/>
    </xf>
    <xf numFmtId="0" fontId="36" fillId="0" borderId="0" xfId="0" applyFont="1" applyAlignment="1">
      <alignment horizontal="left" vertical="top"/>
    </xf>
    <xf numFmtId="0" fontId="1" fillId="0" borderId="0" xfId="0" applyFont="1" applyAlignment="1">
      <alignment horizontal="center" vertical="center" wrapText="1"/>
    </xf>
    <xf numFmtId="0" fontId="4" fillId="0" borderId="0" xfId="0" applyFont="1" applyAlignment="1">
      <alignment horizontal="center" vertical="center" wrapText="1"/>
    </xf>
    <xf numFmtId="166" fontId="1" fillId="0" borderId="9" xfId="0" applyNumberFormat="1" applyFont="1" applyBorder="1" applyAlignment="1">
      <alignment horizontal="center" vertical="center"/>
    </xf>
    <xf numFmtId="8" fontId="1" fillId="0" borderId="9" xfId="1" applyNumberFormat="1" applyFont="1" applyBorder="1" applyAlignment="1">
      <alignment horizontal="center" vertical="center"/>
    </xf>
    <xf numFmtId="14" fontId="1" fillId="0" borderId="9" xfId="0" applyNumberFormat="1" applyFont="1" applyBorder="1" applyAlignment="1">
      <alignment horizontal="center" vertical="top"/>
    </xf>
    <xf numFmtId="0" fontId="1" fillId="0" borderId="9" xfId="0" applyFont="1" applyBorder="1" applyAlignment="1">
      <alignment horizontal="left" vertical="top" wrapText="1"/>
    </xf>
    <xf numFmtId="0" fontId="1" fillId="0" borderId="9" xfId="0" applyFont="1" applyBorder="1" applyAlignment="1">
      <alignment horizontal="center" vertical="top"/>
    </xf>
    <xf numFmtId="8" fontId="1" fillId="0" borderId="9" xfId="0" applyNumberFormat="1" applyFont="1" applyBorder="1" applyAlignment="1">
      <alignment horizontal="center" vertical="top"/>
    </xf>
    <xf numFmtId="44" fontId="1" fillId="0" borderId="9" xfId="1" applyFont="1" applyBorder="1" applyAlignment="1">
      <alignment horizontal="left" vertical="top"/>
    </xf>
    <xf numFmtId="44" fontId="1" fillId="0" borderId="9" xfId="1" applyFont="1" applyBorder="1" applyAlignment="1">
      <alignment horizontal="left" vertical="top" wrapText="1"/>
    </xf>
    <xf numFmtId="0" fontId="1" fillId="0" borderId="0" xfId="0" applyFont="1" applyAlignment="1">
      <alignment horizontal="left" vertical="top"/>
    </xf>
    <xf numFmtId="8" fontId="1" fillId="0" borderId="9" xfId="0" applyNumberFormat="1" applyFont="1" applyBorder="1" applyAlignment="1">
      <alignment horizontal="left" vertical="top"/>
    </xf>
    <xf numFmtId="8" fontId="1" fillId="0" borderId="0" xfId="0" applyNumberFormat="1" applyFont="1" applyAlignment="1">
      <alignment horizontal="left" vertical="top"/>
    </xf>
    <xf numFmtId="8" fontId="37" fillId="10" borderId="9" xfId="0" applyNumberFormat="1" applyFont="1" applyFill="1" applyBorder="1" applyAlignment="1">
      <alignment horizontal="left" vertical="top"/>
    </xf>
    <xf numFmtId="8" fontId="37" fillId="10" borderId="9" xfId="0" applyNumberFormat="1" applyFont="1" applyFill="1" applyBorder="1" applyAlignment="1">
      <alignment horizontal="center" vertical="top"/>
    </xf>
    <xf numFmtId="8" fontId="37" fillId="10" borderId="9" xfId="0" applyNumberFormat="1" applyFont="1" applyFill="1" applyBorder="1" applyAlignment="1">
      <alignment horizontal="left" vertical="top" wrapText="1"/>
    </xf>
    <xf numFmtId="44" fontId="37" fillId="10" borderId="9" xfId="1" applyFont="1" applyFill="1" applyBorder="1" applyAlignment="1">
      <alignment horizontal="left" vertical="top"/>
    </xf>
    <xf numFmtId="44" fontId="37" fillId="10" borderId="9" xfId="1" applyFont="1" applyFill="1" applyBorder="1" applyAlignment="1">
      <alignment horizontal="left" vertical="top" wrapText="1"/>
    </xf>
    <xf numFmtId="0" fontId="37" fillId="10" borderId="9" xfId="0" applyFont="1" applyFill="1" applyBorder="1"/>
    <xf numFmtId="0" fontId="38" fillId="10" borderId="9" xfId="0" applyFont="1" applyFill="1" applyBorder="1"/>
    <xf numFmtId="44" fontId="38" fillId="10" borderId="9" xfId="1" applyFont="1" applyFill="1" applyBorder="1"/>
    <xf numFmtId="44" fontId="37" fillId="10" borderId="9" xfId="1" applyFont="1" applyFill="1" applyBorder="1"/>
    <xf numFmtId="0" fontId="37" fillId="10" borderId="0" xfId="0" applyFont="1" applyFill="1"/>
    <xf numFmtId="8" fontId="1" fillId="0" borderId="9" xfId="0" applyNumberFormat="1" applyFont="1" applyBorder="1" applyAlignment="1">
      <alignment horizontal="right"/>
    </xf>
    <xf numFmtId="0" fontId="1" fillId="0" borderId="0" xfId="0" applyFont="1" applyAlignment="1">
      <alignment horizontal="center" wrapText="1"/>
    </xf>
    <xf numFmtId="0" fontId="1" fillId="0" borderId="9" xfId="0" applyFont="1" applyBorder="1" applyAlignment="1">
      <alignment horizontal="center" wrapText="1"/>
    </xf>
    <xf numFmtId="0" fontId="35" fillId="0" borderId="0" xfId="0" applyFont="1" applyAlignment="1">
      <alignment vertical="center"/>
    </xf>
    <xf numFmtId="0" fontId="35" fillId="12" borderId="0" xfId="0" applyFont="1" applyFill="1" applyAlignment="1">
      <alignment vertical="center"/>
    </xf>
    <xf numFmtId="166" fontId="35" fillId="12" borderId="0" xfId="0" applyNumberFormat="1" applyFont="1" applyFill="1" applyAlignment="1">
      <alignment vertical="center"/>
    </xf>
    <xf numFmtId="0" fontId="37" fillId="10" borderId="0" xfId="0" applyFont="1" applyFill="1" applyAlignment="1">
      <alignment vertical="center"/>
    </xf>
    <xf numFmtId="166" fontId="37" fillId="10" borderId="0" xfId="0" applyNumberFormat="1" applyFont="1" applyFill="1" applyAlignment="1">
      <alignment vertical="center"/>
    </xf>
    <xf numFmtId="0" fontId="35" fillId="0" borderId="0" xfId="0" applyFont="1"/>
    <xf numFmtId="0" fontId="40" fillId="0" borderId="0" xfId="0" applyFont="1"/>
    <xf numFmtId="0" fontId="40" fillId="12" borderId="0" xfId="0" applyFont="1" applyFill="1" applyAlignment="1">
      <alignment horizontal="center" wrapText="1"/>
    </xf>
    <xf numFmtId="0" fontId="40" fillId="12" borderId="0" xfId="0" applyFont="1" applyFill="1"/>
    <xf numFmtId="0" fontId="40" fillId="12" borderId="0" xfId="0" applyFont="1" applyFill="1" applyAlignment="1">
      <alignment wrapText="1"/>
    </xf>
    <xf numFmtId="166" fontId="40" fillId="12" borderId="0" xfId="0" applyNumberFormat="1" applyFont="1" applyFill="1" applyAlignment="1">
      <alignment vertical="center"/>
    </xf>
    <xf numFmtId="44" fontId="40" fillId="12" borderId="0" xfId="1" applyFont="1" applyFill="1"/>
    <xf numFmtId="14" fontId="29" fillId="0" borderId="9" xfId="0" applyNumberFormat="1" applyFont="1" applyBorder="1" applyAlignment="1">
      <alignment horizontal="center" vertical="center"/>
    </xf>
    <xf numFmtId="0" fontId="33" fillId="0" borderId="0" xfId="0" applyFont="1" applyAlignment="1">
      <alignment vertical="center"/>
    </xf>
    <xf numFmtId="166" fontId="35" fillId="12" borderId="0" xfId="0" applyNumberFormat="1" applyFont="1" applyFill="1"/>
    <xf numFmtId="44" fontId="35" fillId="12" borderId="0" xfId="0" applyNumberFormat="1" applyFont="1" applyFill="1"/>
    <xf numFmtId="44" fontId="37" fillId="10" borderId="0" xfId="0" applyNumberFormat="1" applyFont="1" applyFill="1"/>
    <xf numFmtId="0" fontId="29" fillId="0" borderId="16" xfId="0" applyFont="1" applyBorder="1" applyAlignment="1">
      <alignment horizontal="left"/>
    </xf>
    <xf numFmtId="44" fontId="16" fillId="8" borderId="16" xfId="0" applyNumberFormat="1" applyFont="1" applyFill="1" applyBorder="1" applyAlignment="1">
      <alignment horizontal="left"/>
    </xf>
    <xf numFmtId="0" fontId="16" fillId="8" borderId="0" xfId="0" applyFont="1" applyFill="1"/>
    <xf numFmtId="0" fontId="16" fillId="8" borderId="16" xfId="0" applyFont="1" applyFill="1" applyBorder="1" applyAlignment="1">
      <alignment horizontal="left"/>
    </xf>
    <xf numFmtId="0" fontId="29" fillId="8" borderId="16" xfId="0" applyFont="1" applyFill="1" applyBorder="1" applyAlignment="1">
      <alignment horizontal="left"/>
    </xf>
    <xf numFmtId="0" fontId="29" fillId="8" borderId="0" xfId="0" applyFont="1" applyFill="1"/>
    <xf numFmtId="0" fontId="16" fillId="0" borderId="16" xfId="0" applyFont="1" applyBorder="1" applyAlignment="1">
      <alignment horizontal="left"/>
    </xf>
    <xf numFmtId="0" fontId="34" fillId="0" borderId="16" xfId="0" applyFont="1" applyBorder="1" applyAlignment="1">
      <alignment horizontal="left"/>
    </xf>
    <xf numFmtId="0" fontId="1" fillId="0" borderId="16" xfId="0" applyFont="1" applyBorder="1" applyAlignment="1">
      <alignment horizontal="left"/>
    </xf>
    <xf numFmtId="0" fontId="37" fillId="10" borderId="9" xfId="0" applyFont="1" applyFill="1" applyBorder="1" applyAlignment="1">
      <alignment horizontal="left"/>
    </xf>
    <xf numFmtId="14" fontId="37" fillId="10" borderId="9" xfId="0" applyNumberFormat="1" applyFont="1" applyFill="1" applyBorder="1" applyAlignment="1">
      <alignment horizontal="left"/>
    </xf>
    <xf numFmtId="44" fontId="37" fillId="10" borderId="9" xfId="1" applyFont="1" applyFill="1" applyBorder="1" applyAlignment="1">
      <alignment horizontal="right"/>
    </xf>
    <xf numFmtId="44" fontId="41" fillId="10" borderId="9" xfId="1" applyFont="1" applyFill="1" applyBorder="1" applyAlignment="1">
      <alignment horizontal="center"/>
    </xf>
    <xf numFmtId="14" fontId="41" fillId="10" borderId="9" xfId="0" applyNumberFormat="1" applyFont="1" applyFill="1" applyBorder="1" applyAlignment="1">
      <alignment horizontal="center"/>
    </xf>
    <xf numFmtId="44" fontId="37" fillId="10" borderId="9" xfId="1" applyFont="1" applyFill="1" applyBorder="1" applyAlignment="1">
      <alignment horizontal="left"/>
    </xf>
    <xf numFmtId="0" fontId="38" fillId="0" borderId="0" xfId="0" applyFont="1"/>
    <xf numFmtId="0" fontId="40" fillId="0" borderId="0" xfId="0" applyFont="1" applyAlignment="1">
      <alignment horizontal="left"/>
    </xf>
    <xf numFmtId="0" fontId="35" fillId="12" borderId="0" xfId="0" applyFont="1" applyFill="1" applyAlignment="1">
      <alignment horizontal="left"/>
    </xf>
    <xf numFmtId="44" fontId="35" fillId="12" borderId="0" xfId="1" applyFont="1" applyFill="1" applyAlignment="1">
      <alignment horizontal="right"/>
    </xf>
    <xf numFmtId="44" fontId="35" fillId="12" borderId="0" xfId="1" applyFont="1" applyFill="1" applyAlignment="1">
      <alignment horizontal="center"/>
    </xf>
    <xf numFmtId="0" fontId="35" fillId="12" borderId="0" xfId="0" applyFont="1" applyFill="1" applyAlignment="1">
      <alignment horizontal="center"/>
    </xf>
    <xf numFmtId="44" fontId="35" fillId="12" borderId="0" xfId="1" applyFont="1" applyFill="1" applyAlignment="1">
      <alignment horizontal="left"/>
    </xf>
    <xf numFmtId="0" fontId="4" fillId="0" borderId="0" xfId="0" applyFont="1" applyAlignment="1">
      <alignment horizontal="left"/>
    </xf>
    <xf numFmtId="0" fontId="1" fillId="14" borderId="9" xfId="0" applyFont="1" applyFill="1" applyBorder="1" applyAlignment="1">
      <alignment horizontal="left"/>
    </xf>
    <xf numFmtId="14" fontId="1" fillId="14" borderId="9" xfId="0" applyNumberFormat="1" applyFont="1" applyFill="1" applyBorder="1" applyAlignment="1">
      <alignment horizontal="left"/>
    </xf>
    <xf numFmtId="44" fontId="1" fillId="14" borderId="9" xfId="1" applyFont="1" applyFill="1" applyBorder="1" applyAlignment="1">
      <alignment horizontal="right"/>
    </xf>
    <xf numFmtId="44" fontId="1" fillId="14" borderId="9" xfId="1" applyFont="1" applyFill="1" applyBorder="1" applyAlignment="1">
      <alignment horizontal="center"/>
    </xf>
    <xf numFmtId="0" fontId="1" fillId="14" borderId="9" xfId="0" applyFont="1" applyFill="1" applyBorder="1" applyAlignment="1">
      <alignment horizontal="center"/>
    </xf>
    <xf numFmtId="0" fontId="1" fillId="14" borderId="26" xfId="0" applyFont="1" applyFill="1" applyBorder="1" applyAlignment="1">
      <alignment horizontal="center" vertical="center"/>
    </xf>
    <xf numFmtId="44" fontId="1" fillId="14" borderId="9" xfId="1" applyFont="1" applyFill="1" applyBorder="1" applyAlignment="1">
      <alignment horizontal="left"/>
    </xf>
    <xf numFmtId="14" fontId="1" fillId="14" borderId="9" xfId="0" applyNumberFormat="1" applyFont="1" applyFill="1" applyBorder="1" applyAlignment="1">
      <alignment horizontal="center"/>
    </xf>
    <xf numFmtId="0" fontId="2" fillId="0" borderId="0" xfId="0" applyFont="1" applyAlignment="1">
      <alignment vertical="center" wrapText="1"/>
    </xf>
    <xf numFmtId="0" fontId="35" fillId="12" borderId="0" xfId="0" applyFont="1" applyFill="1" applyAlignment="1">
      <alignment horizontal="left" wrapText="1"/>
    </xf>
    <xf numFmtId="44" fontId="16" fillId="0" borderId="9" xfId="1" applyFont="1" applyFill="1" applyBorder="1"/>
    <xf numFmtId="0" fontId="37" fillId="0" borderId="9" xfId="0" applyFont="1" applyBorder="1"/>
    <xf numFmtId="0" fontId="37" fillId="0" borderId="0" xfId="0" applyFont="1"/>
    <xf numFmtId="0" fontId="1" fillId="0" borderId="6" xfId="0" applyFont="1" applyBorder="1"/>
    <xf numFmtId="8" fontId="1" fillId="0" borderId="9" xfId="1" applyNumberFormat="1" applyFont="1" applyFill="1" applyBorder="1"/>
    <xf numFmtId="0" fontId="37" fillId="0" borderId="0" xfId="0" applyFont="1" applyAlignment="1">
      <alignment horizontal="left" vertical="top"/>
    </xf>
    <xf numFmtId="0" fontId="37" fillId="0" borderId="0" xfId="0" applyFont="1" applyAlignment="1">
      <alignment vertical="top"/>
    </xf>
    <xf numFmtId="0" fontId="37" fillId="0" borderId="0" xfId="0" applyFont="1" applyAlignment="1">
      <alignment horizontal="left"/>
    </xf>
    <xf numFmtId="0" fontId="37" fillId="0" borderId="9" xfId="0" applyFont="1" applyBorder="1" applyAlignment="1">
      <alignment horizontal="left"/>
    </xf>
    <xf numFmtId="0" fontId="37" fillId="11" borderId="9" xfId="0" applyFont="1" applyFill="1" applyBorder="1"/>
    <xf numFmtId="44" fontId="37" fillId="11" borderId="9" xfId="1" applyFont="1" applyFill="1" applyBorder="1"/>
    <xf numFmtId="0" fontId="37" fillId="11" borderId="0" xfId="0" applyFont="1" applyFill="1" applyAlignment="1">
      <alignment vertical="top"/>
    </xf>
    <xf numFmtId="0" fontId="16" fillId="0" borderId="39" xfId="0" applyFont="1" applyBorder="1"/>
    <xf numFmtId="44" fontId="16" fillId="0" borderId="39" xfId="1" applyFont="1" applyFill="1" applyBorder="1"/>
    <xf numFmtId="44" fontId="1" fillId="0" borderId="0" xfId="1" applyFont="1" applyFill="1" applyBorder="1"/>
    <xf numFmtId="44" fontId="4" fillId="0" borderId="9" xfId="1" applyFont="1" applyBorder="1" applyAlignment="1">
      <alignment horizontal="center" vertical="center"/>
    </xf>
    <xf numFmtId="0" fontId="4" fillId="0" borderId="9" xfId="0" applyFont="1" applyBorder="1" applyAlignment="1">
      <alignment horizontal="center" vertical="center"/>
    </xf>
    <xf numFmtId="0" fontId="37" fillId="10" borderId="9" xfId="0" applyFont="1" applyFill="1" applyBorder="1" applyAlignment="1">
      <alignment horizontal="center"/>
    </xf>
    <xf numFmtId="44" fontId="37" fillId="10" borderId="9" xfId="1" applyFont="1" applyFill="1" applyBorder="1" applyAlignment="1">
      <alignment horizontal="center"/>
    </xf>
    <xf numFmtId="44" fontId="4" fillId="0" borderId="9" xfId="1" applyFont="1" applyBorder="1" applyAlignment="1">
      <alignment horizontal="center" vertical="center" wrapText="1"/>
    </xf>
    <xf numFmtId="0" fontId="4" fillId="0" borderId="9" xfId="0" applyFont="1" applyBorder="1" applyAlignment="1">
      <alignment horizontal="center" vertical="center" wrapText="1"/>
    </xf>
    <xf numFmtId="0" fontId="38" fillId="0" borderId="0" xfId="0" applyFont="1" applyAlignment="1">
      <alignment horizontal="left" vertical="top"/>
    </xf>
    <xf numFmtId="8" fontId="37" fillId="0" borderId="9" xfId="0" applyNumberFormat="1" applyFont="1" applyBorder="1" applyAlignment="1">
      <alignment horizontal="left" vertical="top"/>
    </xf>
    <xf numFmtId="8" fontId="37" fillId="0" borderId="0" xfId="0" applyNumberFormat="1" applyFont="1" applyAlignment="1">
      <alignment horizontal="left" vertical="top"/>
    </xf>
    <xf numFmtId="8" fontId="4" fillId="0" borderId="0" xfId="0" applyNumberFormat="1" applyFont="1" applyAlignment="1">
      <alignment horizontal="left" vertical="top"/>
    </xf>
    <xf numFmtId="8" fontId="4" fillId="0" borderId="0" xfId="0" applyNumberFormat="1" applyFont="1" applyAlignment="1">
      <alignment horizontal="center" vertical="top"/>
    </xf>
    <xf numFmtId="8" fontId="4" fillId="0" borderId="0" xfId="0" applyNumberFormat="1" applyFont="1" applyAlignment="1">
      <alignment horizontal="left" vertical="top" wrapText="1"/>
    </xf>
    <xf numFmtId="44" fontId="4" fillId="0" borderId="0" xfId="1" applyFont="1" applyFill="1" applyBorder="1" applyAlignment="1">
      <alignment horizontal="left" vertical="top"/>
    </xf>
    <xf numFmtId="44" fontId="4" fillId="0" borderId="0" xfId="1" applyFont="1" applyFill="1" applyBorder="1" applyAlignment="1">
      <alignment horizontal="left" vertical="top" wrapText="1"/>
    </xf>
    <xf numFmtId="0" fontId="37" fillId="0" borderId="9" xfId="0" applyFont="1" applyBorder="1" applyAlignment="1">
      <alignment vertical="center"/>
    </xf>
    <xf numFmtId="0" fontId="37" fillId="0" borderId="0" xfId="0" applyFont="1" applyAlignment="1">
      <alignment vertical="center"/>
    </xf>
    <xf numFmtId="0" fontId="37" fillId="0" borderId="0" xfId="0" applyFont="1" applyAlignment="1">
      <alignment horizontal="left" vertical="center"/>
    </xf>
    <xf numFmtId="0" fontId="37" fillId="0" borderId="9" xfId="0" applyFont="1" applyBorder="1" applyAlignment="1">
      <alignment horizontal="left" vertical="center"/>
    </xf>
    <xf numFmtId="0" fontId="15" fillId="0" borderId="9" xfId="0" applyFont="1" applyBorder="1"/>
    <xf numFmtId="0" fontId="4" fillId="0" borderId="0" xfId="0" applyFont="1" applyAlignment="1">
      <alignment horizontal="left" vertical="center" wrapText="1"/>
    </xf>
    <xf numFmtId="0" fontId="1" fillId="0" borderId="0" xfId="0" applyFont="1" applyAlignment="1">
      <alignment vertical="center" wrapText="1"/>
    </xf>
    <xf numFmtId="0" fontId="37" fillId="10" borderId="0" xfId="0" applyFont="1" applyFill="1" applyAlignment="1">
      <alignment vertical="center" wrapText="1"/>
    </xf>
    <xf numFmtId="0" fontId="35" fillId="12" borderId="0" xfId="0" applyFont="1" applyFill="1" applyAlignment="1">
      <alignment vertical="center" wrapText="1"/>
    </xf>
    <xf numFmtId="14" fontId="1" fillId="0" borderId="0" xfId="0" applyNumberFormat="1" applyFont="1" applyAlignment="1">
      <alignment vertical="center"/>
    </xf>
    <xf numFmtId="0" fontId="37" fillId="0" borderId="0" xfId="0" applyFont="1" applyAlignment="1">
      <alignment horizontal="left" vertical="center" wrapText="1"/>
    </xf>
    <xf numFmtId="0" fontId="37" fillId="11" borderId="9" xfId="0" applyFont="1" applyFill="1" applyBorder="1" applyAlignment="1">
      <alignment vertical="center"/>
    </xf>
    <xf numFmtId="166" fontId="15" fillId="0" borderId="9" xfId="0" applyNumberFormat="1" applyFont="1" applyBorder="1" applyAlignment="1">
      <alignment horizontal="center" vertical="center"/>
    </xf>
    <xf numFmtId="0" fontId="37" fillId="0" borderId="9" xfId="0" applyFont="1" applyBorder="1" applyAlignment="1">
      <alignment vertical="top"/>
    </xf>
    <xf numFmtId="0" fontId="37" fillId="11" borderId="0" xfId="0" applyFont="1" applyFill="1" applyAlignment="1">
      <alignment horizontal="left" vertical="top"/>
    </xf>
    <xf numFmtId="0" fontId="4" fillId="8" borderId="0" xfId="0" applyFont="1" applyFill="1" applyAlignment="1">
      <alignment horizontal="left" vertical="top"/>
    </xf>
    <xf numFmtId="14" fontId="1" fillId="8" borderId="0" xfId="0" applyNumberFormat="1" applyFont="1" applyFill="1" applyAlignment="1">
      <alignment horizontal="center" vertical="top"/>
    </xf>
    <xf numFmtId="0" fontId="1" fillId="8" borderId="0" xfId="0" applyFont="1" applyFill="1" applyAlignment="1">
      <alignment horizontal="left" vertical="top"/>
    </xf>
    <xf numFmtId="0" fontId="1" fillId="8" borderId="0" xfId="0" applyFont="1" applyFill="1" applyAlignment="1">
      <alignment horizontal="center" vertical="top"/>
    </xf>
    <xf numFmtId="8" fontId="1" fillId="8" borderId="0" xfId="0" applyNumberFormat="1" applyFont="1" applyFill="1" applyAlignment="1">
      <alignment horizontal="center" vertical="top"/>
    </xf>
    <xf numFmtId="0" fontId="1" fillId="8" borderId="0" xfId="0" applyFont="1" applyFill="1" applyAlignment="1">
      <alignment horizontal="left" vertical="top" wrapText="1"/>
    </xf>
    <xf numFmtId="44" fontId="16" fillId="8" borderId="0" xfId="1" applyFont="1" applyFill="1" applyBorder="1" applyAlignment="1">
      <alignment horizontal="left" vertical="top"/>
    </xf>
    <xf numFmtId="44" fontId="16" fillId="8" borderId="0" xfId="1" applyFont="1" applyFill="1" applyBorder="1" applyAlignment="1">
      <alignment horizontal="left" vertical="top" wrapText="1"/>
    </xf>
    <xf numFmtId="0" fontId="16" fillId="0" borderId="39" xfId="0" applyFont="1" applyBorder="1" applyAlignment="1">
      <alignment horizontal="center" vertical="center"/>
    </xf>
    <xf numFmtId="14" fontId="16" fillId="0" borderId="39" xfId="0" applyNumberFormat="1" applyFont="1" applyBorder="1" applyAlignment="1">
      <alignment horizontal="center" vertical="center"/>
    </xf>
    <xf numFmtId="0" fontId="16" fillId="0" borderId="39" xfId="0" applyFont="1" applyBorder="1" applyAlignment="1">
      <alignment horizontal="left" vertical="center" wrapText="1"/>
    </xf>
    <xf numFmtId="8" fontId="16" fillId="0" borderId="39" xfId="0" applyNumberFormat="1" applyFont="1" applyBorder="1" applyAlignment="1">
      <alignment horizontal="center" vertical="center"/>
    </xf>
    <xf numFmtId="44" fontId="16" fillId="0" borderId="39" xfId="1" applyFont="1" applyBorder="1" applyAlignment="1">
      <alignment horizontal="center" vertical="center"/>
    </xf>
    <xf numFmtId="44" fontId="16" fillId="0" borderId="39" xfId="1" applyFont="1" applyBorder="1" applyAlignment="1">
      <alignment horizontal="center" vertical="center" wrapText="1"/>
    </xf>
    <xf numFmtId="14" fontId="16" fillId="0" borderId="39" xfId="0" applyNumberFormat="1" applyFont="1" applyBorder="1" applyAlignment="1">
      <alignment horizontal="center" vertical="center" wrapText="1"/>
    </xf>
    <xf numFmtId="0" fontId="16" fillId="0" borderId="39" xfId="0" applyFont="1" applyBorder="1" applyAlignment="1">
      <alignment horizontal="center" vertical="center" wrapText="1"/>
    </xf>
    <xf numFmtId="0" fontId="16" fillId="0" borderId="15" xfId="0" applyFont="1" applyBorder="1" applyAlignment="1">
      <alignment horizontal="left" vertical="top"/>
    </xf>
    <xf numFmtId="44" fontId="16" fillId="0" borderId="15" xfId="1" applyFont="1" applyBorder="1" applyAlignment="1">
      <alignment horizontal="left" vertical="top" wrapText="1"/>
    </xf>
    <xf numFmtId="0" fontId="37" fillId="11" borderId="9" xfId="0" applyFont="1" applyFill="1" applyBorder="1" applyAlignment="1">
      <alignment horizontal="left" vertical="top"/>
    </xf>
    <xf numFmtId="14" fontId="37" fillId="11" borderId="9" xfId="0" applyNumberFormat="1" applyFont="1" applyFill="1" applyBorder="1" applyAlignment="1">
      <alignment horizontal="center" vertical="top"/>
    </xf>
    <xf numFmtId="0" fontId="37" fillId="11" borderId="9" xfId="0" applyFont="1" applyFill="1" applyBorder="1" applyAlignment="1">
      <alignment horizontal="center" vertical="top"/>
    </xf>
    <xf numFmtId="8" fontId="37" fillId="11" borderId="9" xfId="0" applyNumberFormat="1" applyFont="1" applyFill="1" applyBorder="1" applyAlignment="1">
      <alignment horizontal="center" vertical="top"/>
    </xf>
    <xf numFmtId="0" fontId="37" fillId="11" borderId="9" xfId="0" applyFont="1" applyFill="1" applyBorder="1" applyAlignment="1">
      <alignment horizontal="left" vertical="top" wrapText="1"/>
    </xf>
    <xf numFmtId="44" fontId="37" fillId="11" borderId="9" xfId="1" applyFont="1" applyFill="1" applyBorder="1" applyAlignment="1">
      <alignment horizontal="center" vertical="top"/>
    </xf>
    <xf numFmtId="44" fontId="39" fillId="11" borderId="9" xfId="1" applyFont="1" applyFill="1" applyBorder="1" applyAlignment="1">
      <alignment horizontal="left" vertical="top" wrapText="1"/>
    </xf>
    <xf numFmtId="0" fontId="37" fillId="0" borderId="9" xfId="0" applyFont="1" applyBorder="1" applyAlignment="1">
      <alignment horizontal="left" vertical="top"/>
    </xf>
    <xf numFmtId="0" fontId="37" fillId="10" borderId="9" xfId="0" applyFont="1" applyFill="1" applyBorder="1" applyAlignment="1">
      <alignment horizontal="left" vertical="top"/>
    </xf>
    <xf numFmtId="0" fontId="38" fillId="10" borderId="9" xfId="0" applyFont="1" applyFill="1" applyBorder="1" applyAlignment="1">
      <alignment horizontal="center" vertical="top"/>
    </xf>
    <xf numFmtId="0" fontId="38" fillId="10" borderId="9" xfId="0" applyFont="1" applyFill="1" applyBorder="1" applyAlignment="1">
      <alignment horizontal="left" vertical="top"/>
    </xf>
    <xf numFmtId="0" fontId="38" fillId="10" borderId="9" xfId="0" applyFont="1" applyFill="1" applyBorder="1" applyAlignment="1">
      <alignment horizontal="left" vertical="top" wrapText="1"/>
    </xf>
    <xf numFmtId="44" fontId="38" fillId="10" borderId="9" xfId="1" applyFont="1" applyFill="1" applyBorder="1" applyAlignment="1">
      <alignment horizontal="left" vertical="top"/>
    </xf>
    <xf numFmtId="44" fontId="38" fillId="10" borderId="9" xfId="1" applyFont="1" applyFill="1" applyBorder="1" applyAlignment="1">
      <alignment horizontal="left" vertical="top" wrapText="1"/>
    </xf>
    <xf numFmtId="0" fontId="38" fillId="0" borderId="9" xfId="0" applyFont="1" applyBorder="1" applyAlignment="1">
      <alignment horizontal="left" vertical="top"/>
    </xf>
    <xf numFmtId="0" fontId="16" fillId="0" borderId="39" xfId="0" applyFont="1" applyBorder="1" applyAlignment="1">
      <alignment horizontal="left" vertical="top"/>
    </xf>
    <xf numFmtId="14" fontId="16" fillId="0" borderId="39" xfId="0" applyNumberFormat="1" applyFont="1" applyBorder="1" applyAlignment="1">
      <alignment horizontal="center" vertical="top"/>
    </xf>
    <xf numFmtId="0" fontId="16" fillId="0" borderId="39" xfId="0" applyFont="1" applyBorder="1" applyAlignment="1">
      <alignment horizontal="left" vertical="top" wrapText="1"/>
    </xf>
    <xf numFmtId="0" fontId="16" fillId="0" borderId="39" xfId="0" applyFont="1" applyBorder="1" applyAlignment="1">
      <alignment horizontal="center" vertical="top" wrapText="1"/>
    </xf>
    <xf numFmtId="8" fontId="16" fillId="0" borderId="39" xfId="0" applyNumberFormat="1" applyFont="1" applyBorder="1" applyAlignment="1">
      <alignment horizontal="center" vertical="top"/>
    </xf>
    <xf numFmtId="44" fontId="16" fillId="0" borderId="39" xfId="1" applyFont="1" applyBorder="1" applyAlignment="1">
      <alignment horizontal="left" vertical="top"/>
    </xf>
    <xf numFmtId="44" fontId="16" fillId="0" borderId="39" xfId="1" applyFont="1" applyBorder="1" applyAlignment="1">
      <alignment horizontal="left" vertical="top" wrapText="1"/>
    </xf>
    <xf numFmtId="8" fontId="16" fillId="0" borderId="0" xfId="0" applyNumberFormat="1" applyFont="1" applyAlignment="1">
      <alignment horizontal="left" vertical="top"/>
    </xf>
    <xf numFmtId="0" fontId="4" fillId="0" borderId="9" xfId="0" applyFont="1" applyBorder="1" applyAlignment="1">
      <alignment wrapText="1"/>
    </xf>
    <xf numFmtId="44" fontId="1" fillId="0" borderId="28" xfId="1" applyFont="1" applyBorder="1" applyAlignment="1">
      <alignment horizontal="center" vertical="center" wrapText="1"/>
    </xf>
    <xf numFmtId="14" fontId="37" fillId="11" borderId="9" xfId="0" applyNumberFormat="1" applyFont="1" applyFill="1" applyBorder="1" applyAlignment="1">
      <alignment horizontal="center" vertical="center" wrapText="1"/>
    </xf>
    <xf numFmtId="166" fontId="37" fillId="11" borderId="9" xfId="0" applyNumberFormat="1" applyFont="1" applyFill="1" applyBorder="1" applyAlignment="1">
      <alignment vertical="center"/>
    </xf>
    <xf numFmtId="0" fontId="37" fillId="11" borderId="9" xfId="0" applyFont="1" applyFill="1" applyBorder="1" applyAlignment="1">
      <alignment vertical="center" wrapText="1"/>
    </xf>
    <xf numFmtId="44" fontId="37" fillId="11" borderId="9" xfId="1" applyFont="1" applyFill="1" applyBorder="1" applyAlignment="1">
      <alignment vertical="center"/>
    </xf>
    <xf numFmtId="14" fontId="1" fillId="0" borderId="0" xfId="0" applyNumberFormat="1" applyFont="1" applyAlignment="1">
      <alignment horizontal="center" vertical="center" wrapText="1"/>
    </xf>
    <xf numFmtId="44" fontId="1" fillId="0" borderId="0" xfId="1" applyFont="1" applyBorder="1" applyAlignment="1">
      <alignment vertical="center"/>
    </xf>
    <xf numFmtId="0" fontId="1" fillId="0" borderId="39" xfId="0" applyFont="1" applyBorder="1" applyAlignment="1">
      <alignment vertical="center"/>
    </xf>
    <xf numFmtId="166" fontId="1" fillId="0" borderId="39" xfId="0" applyNumberFormat="1" applyFont="1" applyBorder="1" applyAlignment="1">
      <alignment vertical="center"/>
    </xf>
    <xf numFmtId="0" fontId="1" fillId="0" borderId="39" xfId="0" applyFont="1" applyBorder="1" applyAlignment="1">
      <alignment vertical="center" wrapText="1"/>
    </xf>
    <xf numFmtId="44" fontId="4" fillId="0" borderId="39" xfId="1" applyFont="1" applyBorder="1" applyAlignment="1">
      <alignment horizontal="center" vertical="center" wrapText="1"/>
    </xf>
    <xf numFmtId="0" fontId="4" fillId="0" borderId="39" xfId="0" applyFont="1" applyBorder="1" applyAlignment="1">
      <alignment horizontal="center" vertical="center" wrapText="1"/>
    </xf>
    <xf numFmtId="0" fontId="37" fillId="10" borderId="9" xfId="0" applyFont="1" applyFill="1" applyBorder="1" applyAlignment="1">
      <alignment vertical="center"/>
    </xf>
    <xf numFmtId="166" fontId="1" fillId="0" borderId="28" xfId="0" applyNumberFormat="1" applyFont="1" applyBorder="1" applyAlignment="1">
      <alignment horizontal="center" vertical="center"/>
    </xf>
    <xf numFmtId="166" fontId="4" fillId="0" borderId="9" xfId="0" applyNumberFormat="1" applyFont="1" applyBorder="1" applyAlignment="1">
      <alignment horizontal="center" vertical="center"/>
    </xf>
    <xf numFmtId="14" fontId="1" fillId="0" borderId="39" xfId="0" applyNumberFormat="1" applyFont="1" applyBorder="1" applyAlignment="1">
      <alignment horizontal="center" vertical="center"/>
    </xf>
    <xf numFmtId="0" fontId="1" fillId="0" borderId="39" xfId="0" applyFont="1" applyBorder="1" applyAlignment="1">
      <alignment horizontal="center" vertical="center"/>
    </xf>
    <xf numFmtId="0" fontId="37" fillId="10" borderId="9" xfId="0" applyFont="1" applyFill="1" applyBorder="1" applyAlignment="1">
      <alignment horizontal="left" vertical="center"/>
    </xf>
    <xf numFmtId="0" fontId="37" fillId="10" borderId="9" xfId="0" applyFont="1" applyFill="1" applyBorder="1" applyAlignment="1">
      <alignment horizontal="left" vertical="center" wrapText="1"/>
    </xf>
    <xf numFmtId="0" fontId="37" fillId="11" borderId="9" xfId="0" applyFont="1" applyFill="1" applyBorder="1" applyAlignment="1">
      <alignment horizontal="left" vertical="center"/>
    </xf>
    <xf numFmtId="0" fontId="37" fillId="11" borderId="9" xfId="0" applyFont="1" applyFill="1" applyBorder="1" applyAlignment="1">
      <alignment horizontal="left" vertical="center" wrapText="1"/>
    </xf>
    <xf numFmtId="166" fontId="37" fillId="11" borderId="9" xfId="0" applyNumberFormat="1" applyFont="1" applyFill="1" applyBorder="1" applyAlignment="1">
      <alignment horizontal="left" vertical="center"/>
    </xf>
    <xf numFmtId="44" fontId="37" fillId="0" borderId="0" xfId="1" applyFont="1" applyFill="1" applyBorder="1"/>
    <xf numFmtId="44" fontId="1" fillId="0" borderId="0" xfId="1" applyFont="1" applyBorder="1"/>
    <xf numFmtId="0" fontId="38" fillId="10" borderId="9" xfId="0" applyFont="1" applyFill="1" applyBorder="1" applyAlignment="1">
      <alignment horizontal="center" wrapText="1"/>
    </xf>
    <xf numFmtId="0" fontId="38" fillId="10" borderId="9" xfId="0" applyFont="1" applyFill="1" applyBorder="1" applyAlignment="1">
      <alignment wrapText="1"/>
    </xf>
    <xf numFmtId="166" fontId="38" fillId="10" borderId="9" xfId="0" applyNumberFormat="1" applyFont="1" applyFill="1" applyBorder="1" applyAlignment="1">
      <alignment vertical="center"/>
    </xf>
    <xf numFmtId="0" fontId="38" fillId="0" borderId="9" xfId="0" applyFont="1" applyBorder="1"/>
    <xf numFmtId="0" fontId="37" fillId="10" borderId="9" xfId="0" applyFont="1" applyFill="1" applyBorder="1" applyAlignment="1">
      <alignment vertical="center" wrapText="1"/>
    </xf>
    <xf numFmtId="166" fontId="37" fillId="10" borderId="9" xfId="0" applyNumberFormat="1" applyFont="1" applyFill="1" applyBorder="1" applyAlignment="1">
      <alignment vertical="center"/>
    </xf>
    <xf numFmtId="0" fontId="35" fillId="12" borderId="0" xfId="0" applyFont="1" applyFill="1" applyAlignment="1">
      <alignment wrapText="1"/>
    </xf>
    <xf numFmtId="0" fontId="2" fillId="0" borderId="0" xfId="0" applyFont="1" applyAlignment="1">
      <alignment wrapText="1"/>
    </xf>
    <xf numFmtId="14" fontId="37" fillId="11" borderId="9" xfId="0" applyNumberFormat="1" applyFont="1" applyFill="1" applyBorder="1" applyAlignment="1">
      <alignment vertical="center"/>
    </xf>
    <xf numFmtId="166" fontId="37" fillId="11" borderId="9" xfId="0" applyNumberFormat="1" applyFont="1" applyFill="1" applyBorder="1" applyAlignment="1">
      <alignment vertical="center" wrapText="1"/>
    </xf>
    <xf numFmtId="166" fontId="39" fillId="11" borderId="9" xfId="0" applyNumberFormat="1" applyFont="1" applyFill="1" applyBorder="1" applyAlignment="1">
      <alignment vertical="center" wrapText="1"/>
    </xf>
    <xf numFmtId="14" fontId="39" fillId="11" borderId="9" xfId="0" applyNumberFormat="1" applyFont="1" applyFill="1" applyBorder="1" applyAlignment="1">
      <alignment vertical="center"/>
    </xf>
    <xf numFmtId="0" fontId="39" fillId="11" borderId="9" xfId="0" applyFont="1" applyFill="1" applyBorder="1" applyAlignment="1">
      <alignment vertical="center"/>
    </xf>
    <xf numFmtId="14" fontId="37" fillId="0" borderId="0" xfId="0" applyNumberFormat="1" applyFont="1" applyAlignment="1">
      <alignment vertical="center"/>
    </xf>
    <xf numFmtId="0" fontId="37" fillId="0" borderId="0" xfId="0" applyFont="1" applyAlignment="1">
      <alignment vertical="center" wrapText="1"/>
    </xf>
    <xf numFmtId="166" fontId="37" fillId="0" borderId="0" xfId="0" applyNumberFormat="1" applyFont="1" applyAlignment="1">
      <alignment vertical="center"/>
    </xf>
    <xf numFmtId="166" fontId="37" fillId="0" borderId="0" xfId="0" applyNumberFormat="1" applyFont="1" applyAlignment="1">
      <alignment vertical="center" wrapText="1"/>
    </xf>
    <xf numFmtId="166" fontId="39" fillId="0" borderId="0" xfId="0" applyNumberFormat="1" applyFont="1" applyAlignment="1">
      <alignment vertical="center" wrapText="1"/>
    </xf>
    <xf numFmtId="14" fontId="39" fillId="0" borderId="0" xfId="0" applyNumberFormat="1" applyFont="1" applyAlignment="1">
      <alignment vertical="center"/>
    </xf>
    <xf numFmtId="0" fontId="39" fillId="0" borderId="0" xfId="0" applyFont="1" applyAlignment="1">
      <alignment vertical="center"/>
    </xf>
    <xf numFmtId="166" fontId="1" fillId="0" borderId="0" xfId="0" applyNumberFormat="1" applyFont="1" applyAlignment="1">
      <alignment vertical="center" wrapText="1"/>
    </xf>
    <xf numFmtId="166" fontId="16" fillId="0" borderId="0" xfId="0" applyNumberFormat="1" applyFont="1" applyAlignment="1">
      <alignment vertical="center"/>
    </xf>
    <xf numFmtId="14" fontId="16" fillId="0" borderId="0" xfId="0" applyNumberFormat="1" applyFont="1" applyAlignment="1">
      <alignment vertical="center"/>
    </xf>
    <xf numFmtId="166" fontId="16" fillId="0" borderId="15" xfId="0" applyNumberFormat="1" applyFont="1" applyBorder="1" applyAlignment="1">
      <alignment vertical="center" wrapText="1"/>
    </xf>
    <xf numFmtId="166" fontId="16" fillId="0" borderId="15" xfId="0" applyNumberFormat="1" applyFont="1" applyBorder="1" applyAlignment="1">
      <alignment vertical="center"/>
    </xf>
    <xf numFmtId="14" fontId="16" fillId="0" borderId="15" xfId="0" applyNumberFormat="1" applyFont="1" applyBorder="1" applyAlignment="1">
      <alignment vertical="center"/>
    </xf>
    <xf numFmtId="0" fontId="16" fillId="0" borderId="15" xfId="0" applyFont="1" applyBorder="1" applyAlignment="1">
      <alignment vertical="center"/>
    </xf>
    <xf numFmtId="0" fontId="16" fillId="0" borderId="15" xfId="0" applyFont="1" applyBorder="1" applyAlignment="1">
      <alignment vertical="center" wrapText="1"/>
    </xf>
    <xf numFmtId="0" fontId="37" fillId="10" borderId="0" xfId="0" applyFont="1" applyFill="1" applyAlignment="1">
      <alignment wrapText="1"/>
    </xf>
    <xf numFmtId="166" fontId="4" fillId="0" borderId="9" xfId="0" applyNumberFormat="1" applyFont="1" applyBorder="1" applyAlignment="1">
      <alignment horizontal="center" vertical="center" wrapText="1"/>
    </xf>
    <xf numFmtId="0" fontId="37" fillId="0" borderId="0" xfId="0" applyFont="1" applyAlignment="1">
      <alignment wrapText="1"/>
    </xf>
    <xf numFmtId="166" fontId="37" fillId="0" borderId="0" xfId="0" applyNumberFormat="1" applyFont="1"/>
    <xf numFmtId="0" fontId="37" fillId="11" borderId="9" xfId="0" applyFont="1" applyFill="1" applyBorder="1" applyAlignment="1">
      <alignment wrapText="1"/>
    </xf>
    <xf numFmtId="166" fontId="37" fillId="11" borderId="9" xfId="0" applyNumberFormat="1" applyFont="1" applyFill="1" applyBorder="1"/>
    <xf numFmtId="0" fontId="1" fillId="14" borderId="9" xfId="0" applyFont="1" applyFill="1" applyBorder="1" applyAlignment="1">
      <alignment horizontal="left" wrapText="1"/>
    </xf>
    <xf numFmtId="0" fontId="29" fillId="8" borderId="9" xfId="0" applyFont="1" applyFill="1" applyBorder="1" applyAlignment="1">
      <alignment horizontal="left" wrapText="1"/>
    </xf>
    <xf numFmtId="0" fontId="1" fillId="8" borderId="9" xfId="0" applyFont="1" applyFill="1" applyBorder="1" applyAlignment="1">
      <alignment horizontal="left" wrapText="1"/>
    </xf>
    <xf numFmtId="0" fontId="37" fillId="10" borderId="9" xfId="0" applyFont="1" applyFill="1" applyBorder="1" applyAlignment="1">
      <alignment horizontal="left" wrapText="1"/>
    </xf>
    <xf numFmtId="0" fontId="1" fillId="0" borderId="0" xfId="0" applyFont="1" applyAlignment="1">
      <alignment horizontal="left" wrapText="1"/>
    </xf>
    <xf numFmtId="0" fontId="0" fillId="0" borderId="0" xfId="0" applyAlignment="1">
      <alignment horizontal="left" wrapText="1"/>
    </xf>
    <xf numFmtId="0" fontId="4" fillId="0" borderId="20" xfId="0" applyFont="1" applyBorder="1" applyAlignment="1">
      <alignment horizontal="center" vertical="center" wrapText="1"/>
    </xf>
    <xf numFmtId="0" fontId="4" fillId="0" borderId="33" xfId="0" applyFont="1" applyBorder="1" applyAlignment="1">
      <alignment horizontal="center" vertical="center"/>
    </xf>
    <xf numFmtId="0" fontId="1" fillId="0" borderId="10" xfId="0" applyFont="1" applyBorder="1" applyAlignment="1">
      <alignment horizontal="center" vertical="center"/>
    </xf>
    <xf numFmtId="0" fontId="1" fillId="0" borderId="34" xfId="0" applyFont="1" applyBorder="1" applyAlignment="1">
      <alignment horizontal="center" vertical="center" wrapText="1"/>
    </xf>
    <xf numFmtId="44" fontId="4" fillId="0" borderId="27" xfId="1" applyFont="1" applyBorder="1" applyAlignment="1">
      <alignment horizontal="center" vertical="center"/>
    </xf>
    <xf numFmtId="0" fontId="1" fillId="0" borderId="28" xfId="0" applyFont="1" applyBorder="1" applyAlignment="1">
      <alignment horizontal="center" vertical="center"/>
    </xf>
    <xf numFmtId="0" fontId="1" fillId="0" borderId="34" xfId="0" applyFont="1" applyBorder="1" applyAlignment="1">
      <alignment horizontal="center" vertical="center"/>
    </xf>
    <xf numFmtId="44" fontId="1" fillId="0" borderId="9" xfId="1" applyFont="1" applyBorder="1" applyAlignment="1">
      <alignment horizontal="left" vertical="center"/>
    </xf>
    <xf numFmtId="0" fontId="1" fillId="0" borderId="39" xfId="0" applyFont="1" applyBorder="1" applyAlignment="1">
      <alignment horizontal="center" vertical="center" wrapText="1"/>
    </xf>
    <xf numFmtId="0" fontId="37" fillId="11" borderId="9" xfId="0" applyFont="1" applyFill="1" applyBorder="1" applyAlignment="1">
      <alignment horizontal="left"/>
    </xf>
    <xf numFmtId="14" fontId="37" fillId="11" borderId="9" xfId="0" applyNumberFormat="1" applyFont="1" applyFill="1" applyBorder="1" applyAlignment="1">
      <alignment horizontal="left"/>
    </xf>
    <xf numFmtId="0" fontId="37" fillId="11" borderId="9" xfId="0" applyFont="1" applyFill="1" applyBorder="1" applyAlignment="1">
      <alignment horizontal="left" wrapText="1"/>
    </xf>
    <xf numFmtId="44" fontId="37" fillId="11" borderId="9" xfId="1" applyFont="1" applyFill="1" applyBorder="1" applyAlignment="1">
      <alignment horizontal="right"/>
    </xf>
    <xf numFmtId="44" fontId="41" fillId="11" borderId="9" xfId="1" applyFont="1" applyFill="1" applyBorder="1" applyAlignment="1">
      <alignment horizontal="center"/>
    </xf>
    <xf numFmtId="44" fontId="41" fillId="11" borderId="9" xfId="1" applyFont="1" applyFill="1" applyBorder="1" applyAlignment="1">
      <alignment horizontal="center" wrapText="1"/>
    </xf>
    <xf numFmtId="14" fontId="41" fillId="11" borderId="9" xfId="0" applyNumberFormat="1" applyFont="1" applyFill="1" applyBorder="1" applyAlignment="1">
      <alignment horizontal="center" wrapText="1"/>
    </xf>
    <xf numFmtId="44" fontId="37" fillId="11" borderId="9" xfId="1" applyFont="1" applyFill="1" applyBorder="1" applyAlignment="1">
      <alignment horizontal="left"/>
    </xf>
    <xf numFmtId="14" fontId="37" fillId="0" borderId="0" xfId="0" applyNumberFormat="1" applyFont="1" applyAlignment="1">
      <alignment horizontal="left"/>
    </xf>
    <xf numFmtId="0" fontId="37" fillId="0" borderId="0" xfId="0" applyFont="1" applyAlignment="1">
      <alignment horizontal="left" wrapText="1"/>
    </xf>
    <xf numFmtId="44" fontId="37" fillId="0" borderId="0" xfId="1" applyFont="1" applyFill="1" applyBorder="1" applyAlignment="1">
      <alignment horizontal="right"/>
    </xf>
    <xf numFmtId="44" fontId="41" fillId="0" borderId="0" xfId="1" applyFont="1" applyFill="1" applyBorder="1" applyAlignment="1">
      <alignment horizontal="center"/>
    </xf>
    <xf numFmtId="44" fontId="41" fillId="0" borderId="0" xfId="1" applyFont="1" applyFill="1" applyBorder="1" applyAlignment="1">
      <alignment horizontal="center" wrapText="1"/>
    </xf>
    <xf numFmtId="14" fontId="41" fillId="0" borderId="0" xfId="0" applyNumberFormat="1" applyFont="1" applyAlignment="1">
      <alignment horizontal="center" wrapText="1"/>
    </xf>
    <xf numFmtId="3" fontId="41" fillId="0" borderId="0" xfId="0" applyNumberFormat="1" applyFont="1" applyAlignment="1">
      <alignment horizontal="center" wrapText="1"/>
    </xf>
    <xf numFmtId="44" fontId="37" fillId="0" borderId="0" xfId="1" applyFont="1" applyFill="1" applyBorder="1" applyAlignment="1">
      <alignment horizontal="left"/>
    </xf>
    <xf numFmtId="14" fontId="1" fillId="0" borderId="0" xfId="0" applyNumberFormat="1" applyFont="1" applyAlignment="1">
      <alignment horizontal="left"/>
    </xf>
    <xf numFmtId="44" fontId="1" fillId="0" borderId="0" xfId="1" applyFont="1" applyFill="1" applyBorder="1" applyAlignment="1">
      <alignment horizontal="right"/>
    </xf>
    <xf numFmtId="44" fontId="28" fillId="0" borderId="0" xfId="1" applyFont="1" applyFill="1" applyBorder="1" applyAlignment="1">
      <alignment horizontal="center"/>
    </xf>
    <xf numFmtId="44" fontId="28" fillId="0" borderId="0" xfId="1" applyFont="1" applyFill="1" applyBorder="1" applyAlignment="1">
      <alignment horizontal="center" wrapText="1"/>
    </xf>
    <xf numFmtId="14" fontId="28" fillId="0" borderId="0" xfId="0" applyNumberFormat="1" applyFont="1" applyAlignment="1">
      <alignment horizontal="center" wrapText="1"/>
    </xf>
    <xf numFmtId="3" fontId="28" fillId="0" borderId="0" xfId="0" applyNumberFormat="1" applyFont="1" applyAlignment="1">
      <alignment horizontal="center" wrapText="1"/>
    </xf>
    <xf numFmtId="44" fontId="1" fillId="0" borderId="0" xfId="1" applyFont="1" applyFill="1" applyBorder="1" applyAlignment="1">
      <alignment horizontal="left"/>
    </xf>
    <xf numFmtId="0" fontId="29" fillId="0" borderId="39" xfId="0" applyFont="1" applyBorder="1" applyAlignment="1">
      <alignment horizontal="left"/>
    </xf>
    <xf numFmtId="14" fontId="29" fillId="0" borderId="39" xfId="0" applyNumberFormat="1" applyFont="1" applyBorder="1" applyAlignment="1">
      <alignment horizontal="left"/>
    </xf>
    <xf numFmtId="0" fontId="29" fillId="0" borderId="39" xfId="0" applyFont="1" applyBorder="1" applyAlignment="1">
      <alignment horizontal="left" wrapText="1"/>
    </xf>
    <xf numFmtId="44" fontId="29" fillId="0" borderId="39" xfId="1" applyFont="1" applyFill="1" applyBorder="1" applyAlignment="1">
      <alignment horizontal="right"/>
    </xf>
    <xf numFmtId="44" fontId="29" fillId="0" borderId="39" xfId="1" applyFont="1" applyFill="1" applyBorder="1" applyAlignment="1">
      <alignment horizontal="center"/>
    </xf>
    <xf numFmtId="44" fontId="29" fillId="0" borderId="39" xfId="1" applyFont="1" applyFill="1" applyBorder="1" applyAlignment="1">
      <alignment horizontal="center" wrapText="1"/>
    </xf>
    <xf numFmtId="14" fontId="29" fillId="0" borderId="39" xfId="0" applyNumberFormat="1" applyFont="1" applyBorder="1" applyAlignment="1">
      <alignment horizontal="center" wrapText="1"/>
    </xf>
    <xf numFmtId="3" fontId="29" fillId="0" borderId="42" xfId="0" applyNumberFormat="1" applyFont="1" applyBorder="1" applyAlignment="1">
      <alignment horizontal="center" wrapText="1"/>
    </xf>
    <xf numFmtId="44" fontId="29" fillId="0" borderId="39" xfId="1" applyFont="1" applyFill="1" applyBorder="1" applyAlignment="1">
      <alignment horizontal="left"/>
    </xf>
    <xf numFmtId="0" fontId="29" fillId="0" borderId="32" xfId="0" applyFont="1" applyBorder="1" applyAlignment="1">
      <alignment horizontal="left"/>
    </xf>
    <xf numFmtId="0" fontId="1" fillId="0" borderId="15" xfId="0" applyFont="1" applyBorder="1" applyAlignment="1">
      <alignment horizontal="left"/>
    </xf>
    <xf numFmtId="14" fontId="1" fillId="0" borderId="15" xfId="0" applyNumberFormat="1" applyFont="1" applyBorder="1" applyAlignment="1">
      <alignment horizontal="left"/>
    </xf>
    <xf numFmtId="0" fontId="1" fillId="0" borderId="15" xfId="0" applyFont="1" applyBorder="1" applyAlignment="1">
      <alignment horizontal="left" wrapText="1"/>
    </xf>
    <xf numFmtId="44" fontId="1" fillId="0" borderId="15" xfId="1" applyFont="1" applyBorder="1" applyAlignment="1">
      <alignment horizontal="right"/>
    </xf>
    <xf numFmtId="44" fontId="1" fillId="0" borderId="15" xfId="1" applyFont="1" applyBorder="1" applyAlignment="1">
      <alignment horizontal="center"/>
    </xf>
    <xf numFmtId="0" fontId="1" fillId="0" borderId="15" xfId="0" applyFont="1" applyBorder="1" applyAlignment="1">
      <alignment horizontal="center"/>
    </xf>
    <xf numFmtId="0" fontId="1" fillId="0" borderId="41" xfId="0" applyFont="1" applyBorder="1" applyAlignment="1">
      <alignment horizontal="center" vertical="center"/>
    </xf>
    <xf numFmtId="44" fontId="1" fillId="0" borderId="15" xfId="1" applyFont="1" applyBorder="1" applyAlignment="1">
      <alignment horizontal="left"/>
    </xf>
    <xf numFmtId="0" fontId="1" fillId="0" borderId="14" xfId="0" applyFont="1" applyBorder="1" applyAlignment="1">
      <alignment horizontal="left"/>
    </xf>
    <xf numFmtId="3" fontId="41" fillId="11" borderId="9" xfId="0" applyNumberFormat="1" applyFont="1" applyFill="1" applyBorder="1" applyAlignment="1">
      <alignment horizontal="center" wrapText="1"/>
    </xf>
    <xf numFmtId="0" fontId="41" fillId="10" borderId="9" xfId="0" applyFont="1" applyFill="1" applyBorder="1" applyAlignment="1">
      <alignment horizontal="center" vertical="center"/>
    </xf>
    <xf numFmtId="0" fontId="38" fillId="0" borderId="9" xfId="0" applyFont="1" applyBorder="1" applyAlignment="1">
      <alignment horizontal="left"/>
    </xf>
    <xf numFmtId="0" fontId="21" fillId="0" borderId="0" xfId="0" applyFont="1" applyAlignment="1">
      <alignment vertical="center"/>
    </xf>
    <xf numFmtId="0" fontId="21" fillId="0" borderId="0" xfId="0" applyFont="1" applyAlignment="1">
      <alignment horizontal="center" vertical="center"/>
    </xf>
    <xf numFmtId="14" fontId="16" fillId="12" borderId="9" xfId="0" applyNumberFormat="1" applyFont="1" applyFill="1" applyBorder="1" applyAlignment="1">
      <alignment horizontal="center" vertical="center"/>
    </xf>
    <xf numFmtId="14" fontId="29" fillId="0" borderId="39" xfId="0" applyNumberFormat="1" applyFont="1" applyBorder="1" applyAlignment="1">
      <alignment horizontal="center" vertical="center"/>
    </xf>
    <xf numFmtId="14" fontId="29" fillId="0" borderId="31" xfId="0" applyNumberFormat="1" applyFont="1" applyBorder="1" applyAlignment="1">
      <alignment horizontal="center" vertical="center"/>
    </xf>
    <xf numFmtId="0" fontId="35" fillId="12" borderId="0" xfId="0" applyFont="1" applyFill="1" applyAlignment="1">
      <alignment horizontal="center" vertical="center"/>
    </xf>
    <xf numFmtId="0" fontId="23" fillId="0" borderId="0" xfId="0" applyFont="1" applyAlignment="1">
      <alignment horizontal="center" vertical="center"/>
    </xf>
    <xf numFmtId="44" fontId="29" fillId="0" borderId="9" xfId="1" applyFont="1" applyBorder="1" applyAlignment="1">
      <alignment horizontal="right" vertical="center"/>
    </xf>
    <xf numFmtId="0" fontId="29" fillId="0" borderId="9" xfId="0" applyFont="1" applyBorder="1" applyAlignment="1">
      <alignment horizontal="left" vertical="center" wrapText="1"/>
    </xf>
    <xf numFmtId="44" fontId="29" fillId="0" borderId="9" xfId="1" applyFont="1" applyBorder="1" applyAlignment="1">
      <alignment horizontal="left" vertical="center"/>
    </xf>
    <xf numFmtId="14" fontId="29" fillId="0" borderId="9" xfId="0" applyNumberFormat="1" applyFont="1" applyBorder="1" applyAlignment="1">
      <alignment horizontal="left" vertical="center"/>
    </xf>
    <xf numFmtId="167" fontId="29" fillId="0" borderId="9" xfId="0" applyNumberFormat="1" applyFont="1" applyBorder="1" applyAlignment="1">
      <alignment horizontal="right" vertical="center"/>
    </xf>
    <xf numFmtId="0" fontId="30" fillId="0" borderId="9" xfId="0" applyFont="1" applyBorder="1" applyAlignment="1">
      <alignment horizontal="left" vertical="center"/>
    </xf>
    <xf numFmtId="14" fontId="1" fillId="0" borderId="9" xfId="0" applyNumberFormat="1" applyFont="1" applyBorder="1" applyAlignment="1">
      <alignment horizontal="left" vertical="center"/>
    </xf>
    <xf numFmtId="0" fontId="24" fillId="0" borderId="9" xfId="0" applyFont="1" applyBorder="1" applyAlignment="1">
      <alignment horizontal="left" vertical="center"/>
    </xf>
    <xf numFmtId="0" fontId="22" fillId="0" borderId="0" xfId="0" applyFont="1" applyAlignment="1">
      <alignment vertical="center"/>
    </xf>
    <xf numFmtId="167" fontId="16" fillId="0" borderId="9" xfId="0" applyNumberFormat="1" applyFont="1" applyBorder="1" applyAlignment="1">
      <alignment horizontal="right" vertical="center"/>
    </xf>
    <xf numFmtId="8" fontId="29" fillId="0" borderId="9" xfId="1" applyNumberFormat="1" applyFont="1" applyBorder="1" applyAlignment="1">
      <alignment horizontal="right" vertical="center"/>
    </xf>
    <xf numFmtId="0" fontId="29" fillId="0" borderId="9" xfId="0" applyFont="1" applyBorder="1" applyAlignment="1">
      <alignment horizontal="left" vertical="center"/>
    </xf>
    <xf numFmtId="44" fontId="16" fillId="0" borderId="9" xfId="1" applyFont="1" applyBorder="1" applyAlignment="1">
      <alignment horizontal="left" vertical="center"/>
    </xf>
    <xf numFmtId="0" fontId="0" fillId="0" borderId="9" xfId="0" applyBorder="1" applyAlignment="1">
      <alignment vertical="center" wrapText="1"/>
    </xf>
    <xf numFmtId="44" fontId="0" fillId="0" borderId="9" xfId="1" applyFont="1" applyBorder="1" applyAlignment="1">
      <alignment horizontal="right" vertical="center"/>
    </xf>
    <xf numFmtId="0" fontId="0" fillId="0" borderId="9" xfId="0" applyBorder="1" applyAlignment="1">
      <alignment horizontal="left" vertical="center" wrapText="1"/>
    </xf>
    <xf numFmtId="0" fontId="29" fillId="0" borderId="39" xfId="0" applyFont="1" applyBorder="1" applyAlignment="1">
      <alignment vertical="center"/>
    </xf>
    <xf numFmtId="0" fontId="29" fillId="0" borderId="39" xfId="0" applyFont="1" applyBorder="1" applyAlignment="1">
      <alignment vertical="center" wrapText="1"/>
    </xf>
    <xf numFmtId="44" fontId="29" fillId="0" borderId="39" xfId="1" applyFont="1" applyBorder="1" applyAlignment="1">
      <alignment horizontal="right" vertical="center"/>
    </xf>
    <xf numFmtId="0" fontId="29" fillId="0" borderId="39" xfId="0" applyFont="1" applyBorder="1" applyAlignment="1">
      <alignment horizontal="left" vertical="center" wrapText="1"/>
    </xf>
    <xf numFmtId="44" fontId="29" fillId="0" borderId="39" xfId="1" applyFont="1" applyBorder="1" applyAlignment="1">
      <alignment horizontal="left" vertical="center"/>
    </xf>
    <xf numFmtId="0" fontId="29" fillId="0" borderId="39" xfId="0" applyFont="1" applyBorder="1" applyAlignment="1">
      <alignment horizontal="left" vertical="center"/>
    </xf>
    <xf numFmtId="0" fontId="29" fillId="0" borderId="39" xfId="0" applyFont="1" applyBorder="1" applyAlignment="1">
      <alignment horizontal="right" vertical="center"/>
    </xf>
    <xf numFmtId="167" fontId="29" fillId="0" borderId="39" xfId="0" applyNumberFormat="1" applyFont="1" applyBorder="1" applyAlignment="1">
      <alignment horizontal="right" vertical="center"/>
    </xf>
    <xf numFmtId="0" fontId="29" fillId="0" borderId="31" xfId="0" applyFont="1" applyBorder="1" applyAlignment="1">
      <alignment vertical="center"/>
    </xf>
    <xf numFmtId="0" fontId="29" fillId="0" borderId="31" xfId="0" applyFont="1" applyBorder="1" applyAlignment="1">
      <alignment vertical="center" wrapText="1"/>
    </xf>
    <xf numFmtId="44" fontId="29" fillId="0" borderId="31" xfId="1" applyFont="1" applyBorder="1" applyAlignment="1">
      <alignment horizontal="right" vertical="center"/>
    </xf>
    <xf numFmtId="0" fontId="29" fillId="0" borderId="31" xfId="0" applyFont="1" applyBorder="1" applyAlignment="1">
      <alignment horizontal="left" vertical="center" wrapText="1"/>
    </xf>
    <xf numFmtId="44" fontId="29" fillId="0" borderId="31" xfId="1" applyFont="1" applyBorder="1" applyAlignment="1">
      <alignment horizontal="left" vertical="center"/>
    </xf>
    <xf numFmtId="0" fontId="29" fillId="0" borderId="31" xfId="0" applyFont="1" applyBorder="1" applyAlignment="1">
      <alignment horizontal="left" vertical="center"/>
    </xf>
    <xf numFmtId="0" fontId="29" fillId="0" borderId="31" xfId="0" applyFont="1" applyBorder="1" applyAlignment="1">
      <alignment horizontal="right" vertical="center"/>
    </xf>
    <xf numFmtId="167" fontId="29" fillId="0" borderId="31" xfId="0" applyNumberFormat="1" applyFont="1" applyBorder="1" applyAlignment="1">
      <alignment horizontal="right" vertical="center"/>
    </xf>
    <xf numFmtId="0" fontId="29" fillId="0" borderId="0" xfId="0" applyFont="1" applyAlignment="1">
      <alignment horizontal="left" vertical="center"/>
    </xf>
    <xf numFmtId="0" fontId="35" fillId="12" borderId="0" xfId="0" applyFont="1" applyFill="1" applyAlignment="1">
      <alignment horizontal="left" vertical="center"/>
    </xf>
    <xf numFmtId="0" fontId="35" fillId="12" borderId="0" xfId="0" applyFont="1" applyFill="1" applyAlignment="1">
      <alignment horizontal="left" vertical="center" wrapText="1"/>
    </xf>
    <xf numFmtId="44" fontId="35" fillId="12" borderId="0" xfId="1" applyFont="1" applyFill="1" applyBorder="1" applyAlignment="1">
      <alignment horizontal="right" vertical="center"/>
    </xf>
    <xf numFmtId="44" fontId="35" fillId="12" borderId="0" xfId="1" applyFont="1" applyFill="1" applyBorder="1" applyAlignment="1">
      <alignment horizontal="left" vertical="center"/>
    </xf>
    <xf numFmtId="0" fontId="35" fillId="12" borderId="0" xfId="0" applyFont="1" applyFill="1" applyAlignment="1">
      <alignment horizontal="right" vertical="center"/>
    </xf>
    <xf numFmtId="167" fontId="35" fillId="12" borderId="0" xfId="0" applyNumberFormat="1" applyFont="1" applyFill="1" applyAlignment="1">
      <alignment horizontal="right" vertical="center"/>
    </xf>
    <xf numFmtId="0" fontId="35" fillId="0" borderId="0" xfId="0" applyFont="1" applyAlignment="1">
      <alignment horizontal="left" vertical="center"/>
    </xf>
    <xf numFmtId="14" fontId="16" fillId="0" borderId="39" xfId="0" applyNumberFormat="1" applyFont="1" applyBorder="1" applyAlignment="1">
      <alignment horizontal="center"/>
    </xf>
    <xf numFmtId="0" fontId="37" fillId="15" borderId="9" xfId="0" applyFont="1" applyFill="1" applyBorder="1" applyAlignment="1">
      <alignment horizontal="center"/>
    </xf>
    <xf numFmtId="44" fontId="37" fillId="15" borderId="9" xfId="0" applyNumberFormat="1" applyFont="1" applyFill="1" applyBorder="1"/>
    <xf numFmtId="44" fontId="38" fillId="0" borderId="9" xfId="1" applyFont="1" applyFill="1" applyBorder="1"/>
    <xf numFmtId="0" fontId="38" fillId="16" borderId="9" xfId="0" applyFont="1" applyFill="1" applyBorder="1" applyAlignment="1">
      <alignment horizontal="center"/>
    </xf>
    <xf numFmtId="0" fontId="1" fillId="0" borderId="0" xfId="0" applyFont="1" applyAlignment="1">
      <alignment horizontal="left" vertical="center"/>
    </xf>
    <xf numFmtId="0" fontId="33" fillId="0" borderId="9" xfId="0" applyFont="1" applyBorder="1" applyAlignment="1">
      <alignment horizontal="left" vertical="center"/>
    </xf>
    <xf numFmtId="0" fontId="37" fillId="10" borderId="0" xfId="0" applyFont="1" applyFill="1" applyAlignment="1">
      <alignment horizontal="left" vertical="center"/>
    </xf>
    <xf numFmtId="0" fontId="1" fillId="0" borderId="0" xfId="0" applyFont="1" applyAlignment="1">
      <alignment horizontal="left" vertical="center" wrapText="1"/>
    </xf>
    <xf numFmtId="0" fontId="16" fillId="0" borderId="15" xfId="0" applyFont="1" applyBorder="1" applyAlignment="1">
      <alignment horizontal="left" vertical="center" wrapText="1"/>
    </xf>
    <xf numFmtId="0" fontId="33" fillId="0" borderId="9" xfId="0" applyFont="1" applyBorder="1" applyAlignment="1">
      <alignment horizontal="left" vertical="center" wrapText="1"/>
    </xf>
    <xf numFmtId="0" fontId="37" fillId="10" borderId="0" xfId="0" applyFont="1" applyFill="1" applyAlignment="1">
      <alignment horizontal="left" vertical="center" wrapText="1"/>
    </xf>
    <xf numFmtId="0" fontId="2" fillId="0" borderId="0" xfId="0" applyFont="1" applyAlignment="1">
      <alignment horizontal="left" wrapText="1"/>
    </xf>
    <xf numFmtId="0" fontId="42" fillId="0" borderId="0" xfId="0" applyFont="1"/>
    <xf numFmtId="0" fontId="33" fillId="0" borderId="9" xfId="0" applyFont="1" applyBorder="1" applyAlignment="1">
      <alignment horizontal="left"/>
    </xf>
    <xf numFmtId="14" fontId="33" fillId="0" borderId="9" xfId="0" applyNumberFormat="1" applyFont="1" applyBorder="1" applyAlignment="1">
      <alignment horizontal="left"/>
    </xf>
    <xf numFmtId="0" fontId="33" fillId="0" borderId="9" xfId="0" applyFont="1" applyBorder="1" applyAlignment="1">
      <alignment horizontal="left" wrapText="1"/>
    </xf>
    <xf numFmtId="44" fontId="33" fillId="0" borderId="9" xfId="1" applyFont="1" applyFill="1" applyBorder="1" applyAlignment="1">
      <alignment horizontal="right"/>
    </xf>
    <xf numFmtId="44" fontId="33" fillId="0" borderId="9" xfId="1" applyFont="1" applyFill="1" applyBorder="1" applyAlignment="1">
      <alignment horizontal="left"/>
    </xf>
    <xf numFmtId="44" fontId="33" fillId="0" borderId="9" xfId="1" applyFont="1" applyFill="1" applyBorder="1" applyAlignment="1">
      <alignment horizontal="center"/>
    </xf>
    <xf numFmtId="14" fontId="33" fillId="0" borderId="9" xfId="0" applyNumberFormat="1" applyFont="1" applyBorder="1" applyAlignment="1">
      <alignment horizontal="center"/>
    </xf>
    <xf numFmtId="0" fontId="33" fillId="0" borderId="26" xfId="0" applyFont="1" applyBorder="1" applyAlignment="1">
      <alignment horizontal="center" vertical="center"/>
    </xf>
    <xf numFmtId="14" fontId="29" fillId="8" borderId="9" xfId="0" applyNumberFormat="1" applyFont="1" applyFill="1" applyBorder="1" applyAlignment="1">
      <alignment horizontal="left"/>
    </xf>
    <xf numFmtId="0" fontId="29" fillId="8" borderId="9" xfId="0" applyFont="1" applyFill="1" applyBorder="1" applyAlignment="1">
      <alignment horizontal="center"/>
    </xf>
    <xf numFmtId="0" fontId="16" fillId="8" borderId="9" xfId="0" applyFont="1" applyFill="1" applyBorder="1" applyAlignment="1">
      <alignment horizontal="left" vertical="center"/>
    </xf>
    <xf numFmtId="14" fontId="16" fillId="0" borderId="9" xfId="0" applyNumberFormat="1" applyFont="1" applyBorder="1" applyAlignment="1">
      <alignment horizontal="left" vertical="center"/>
    </xf>
    <xf numFmtId="0" fontId="16" fillId="8" borderId="9" xfId="0" applyFont="1" applyFill="1" applyBorder="1" applyAlignment="1">
      <alignment horizontal="left" vertical="center" wrapText="1"/>
    </xf>
    <xf numFmtId="44" fontId="16" fillId="8" borderId="9" xfId="1" applyFont="1" applyFill="1" applyBorder="1" applyAlignment="1">
      <alignment horizontal="right" vertical="center"/>
    </xf>
    <xf numFmtId="44" fontId="16" fillId="8" borderId="9" xfId="1" applyFont="1" applyFill="1" applyBorder="1" applyAlignment="1">
      <alignment horizontal="center" vertical="center"/>
    </xf>
    <xf numFmtId="0" fontId="16" fillId="8" borderId="9" xfId="0" applyFont="1" applyFill="1" applyBorder="1" applyAlignment="1">
      <alignment horizontal="center" vertical="center"/>
    </xf>
    <xf numFmtId="0" fontId="16" fillId="8" borderId="16" xfId="0" applyFont="1" applyFill="1" applyBorder="1" applyAlignment="1">
      <alignment horizontal="left" vertical="center"/>
    </xf>
    <xf numFmtId="0" fontId="16" fillId="8" borderId="0" xfId="0" applyFont="1" applyFill="1" applyAlignment="1">
      <alignment vertical="center"/>
    </xf>
    <xf numFmtId="44" fontId="1" fillId="0" borderId="9" xfId="1" applyFont="1" applyBorder="1" applyAlignment="1">
      <alignment horizontal="left" vertical="center" wrapText="1"/>
    </xf>
    <xf numFmtId="44" fontId="1" fillId="0" borderId="9" xfId="1" applyFont="1" applyBorder="1" applyAlignment="1">
      <alignment vertical="center" wrapText="1"/>
    </xf>
    <xf numFmtId="44" fontId="37" fillId="11" borderId="9" xfId="1" applyFont="1" applyFill="1" applyBorder="1" applyAlignment="1">
      <alignment horizontal="center" vertical="center"/>
    </xf>
    <xf numFmtId="44" fontId="1" fillId="8" borderId="0" xfId="1" applyFont="1" applyFill="1" applyBorder="1" applyAlignment="1">
      <alignment horizontal="center" vertical="center"/>
    </xf>
    <xf numFmtId="44" fontId="38" fillId="10" borderId="9" xfId="1" applyFont="1" applyFill="1" applyBorder="1" applyAlignment="1">
      <alignment horizontal="center" vertical="center"/>
    </xf>
    <xf numFmtId="44" fontId="37" fillId="10" borderId="9" xfId="1" applyFont="1" applyFill="1" applyBorder="1" applyAlignment="1">
      <alignment horizontal="center" vertical="center"/>
    </xf>
    <xf numFmtId="44" fontId="4" fillId="0" borderId="0" xfId="1" applyFont="1" applyFill="1" applyBorder="1" applyAlignment="1">
      <alignment horizontal="center" vertical="center"/>
    </xf>
    <xf numFmtId="44" fontId="36" fillId="12" borderId="0" xfId="1" applyFont="1" applyFill="1" applyAlignment="1">
      <alignment horizontal="center" vertical="center"/>
    </xf>
    <xf numFmtId="44" fontId="1" fillId="0" borderId="9" xfId="1" applyFont="1" applyFill="1" applyBorder="1" applyAlignment="1">
      <alignment horizontal="right" vertical="center"/>
    </xf>
    <xf numFmtId="44" fontId="1" fillId="0" borderId="9" xfId="1" applyFont="1" applyFill="1" applyBorder="1" applyAlignment="1">
      <alignment horizontal="left" vertical="center"/>
    </xf>
    <xf numFmtId="167" fontId="1" fillId="0" borderId="9" xfId="0" applyNumberFormat="1" applyFont="1" applyBorder="1" applyAlignment="1">
      <alignment horizontal="right" vertical="center"/>
    </xf>
    <xf numFmtId="0" fontId="14" fillId="0" borderId="0" xfId="0" applyFont="1"/>
    <xf numFmtId="0" fontId="15" fillId="0" borderId="0" xfId="0" applyFont="1" applyAlignment="1">
      <alignment horizontal="center" vertical="center"/>
    </xf>
    <xf numFmtId="0" fontId="15" fillId="0" borderId="9" xfId="0" applyFont="1" applyBorder="1" applyAlignment="1">
      <alignment horizontal="center" vertical="center"/>
    </xf>
    <xf numFmtId="0" fontId="2" fillId="0" borderId="9" xfId="0" applyFont="1" applyBorder="1" applyAlignment="1">
      <alignment horizontal="center" vertical="center"/>
    </xf>
    <xf numFmtId="0" fontId="15" fillId="0" borderId="9" xfId="0"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horizontal="left" vertical="center"/>
    </xf>
    <xf numFmtId="44" fontId="14" fillId="0" borderId="9" xfId="1" applyFont="1" applyFill="1" applyBorder="1"/>
    <xf numFmtId="0" fontId="1" fillId="0" borderId="0" xfId="0" applyFont="1" applyAlignment="1">
      <alignment horizontal="center" vertical="top"/>
    </xf>
    <xf numFmtId="0" fontId="1" fillId="0" borderId="0" xfId="0" applyFont="1" applyAlignment="1">
      <alignment horizontal="left" vertical="top" wrapText="1"/>
    </xf>
    <xf numFmtId="44" fontId="1" fillId="0" borderId="0" xfId="1" applyFont="1" applyAlignment="1">
      <alignment horizontal="left" vertical="top"/>
    </xf>
    <xf numFmtId="44" fontId="1" fillId="0" borderId="0" xfId="1" applyFont="1" applyAlignment="1">
      <alignment horizontal="left" vertical="top" wrapText="1"/>
    </xf>
    <xf numFmtId="44" fontId="1" fillId="0" borderId="0" xfId="1" applyFont="1" applyAlignment="1">
      <alignment horizontal="center" vertical="center"/>
    </xf>
    <xf numFmtId="0" fontId="14" fillId="0" borderId="0" xfId="0" applyFont="1" applyAlignment="1">
      <alignment horizontal="left" vertical="top"/>
    </xf>
    <xf numFmtId="44" fontId="15" fillId="0" borderId="9" xfId="1" applyFont="1" applyBorder="1" applyAlignment="1">
      <alignment horizontal="center" vertical="center"/>
    </xf>
    <xf numFmtId="44" fontId="2" fillId="0" borderId="9" xfId="1" applyFont="1" applyBorder="1" applyAlignment="1">
      <alignment horizontal="center" vertical="center"/>
    </xf>
    <xf numFmtId="44" fontId="15" fillId="0" borderId="9" xfId="1" applyFont="1" applyBorder="1" applyAlignment="1">
      <alignment horizontal="center" vertical="center" wrapText="1"/>
    </xf>
    <xf numFmtId="0" fontId="14" fillId="0" borderId="0" xfId="0" applyFont="1" applyAlignment="1">
      <alignment wrapText="1"/>
    </xf>
    <xf numFmtId="0" fontId="14" fillId="0" borderId="9" xfId="0" applyFont="1" applyBorder="1"/>
    <xf numFmtId="167" fontId="2" fillId="0" borderId="9" xfId="0" applyNumberFormat="1" applyFont="1" applyBorder="1" applyAlignment="1">
      <alignment horizontal="center" vertical="center"/>
    </xf>
    <xf numFmtId="0" fontId="14" fillId="0" borderId="9" xfId="0" applyFont="1" applyBorder="1" applyAlignment="1">
      <alignment vertical="center"/>
    </xf>
    <xf numFmtId="0" fontId="14" fillId="0" borderId="9" xfId="0" applyFont="1" applyBorder="1" applyAlignment="1">
      <alignment vertical="center" wrapText="1"/>
    </xf>
    <xf numFmtId="44" fontId="1" fillId="0" borderId="9" xfId="1" applyFont="1" applyBorder="1" applyAlignment="1">
      <alignment horizontal="right" vertical="center"/>
    </xf>
    <xf numFmtId="8" fontId="1" fillId="0" borderId="9" xfId="1" applyNumberFormat="1" applyFont="1" applyBorder="1" applyAlignment="1">
      <alignment horizontal="right" vertical="center"/>
    </xf>
    <xf numFmtId="0" fontId="14" fillId="0" borderId="9" xfId="0" applyFont="1" applyBorder="1" applyAlignment="1">
      <alignment horizontal="left" vertical="center"/>
    </xf>
    <xf numFmtId="44" fontId="14" fillId="0" borderId="9" xfId="1" applyFont="1" applyBorder="1" applyAlignment="1">
      <alignment horizontal="right" vertical="center"/>
    </xf>
    <xf numFmtId="0" fontId="14" fillId="0" borderId="9" xfId="0" applyFont="1" applyBorder="1" applyAlignment="1">
      <alignment horizontal="left" vertical="center" wrapText="1"/>
    </xf>
    <xf numFmtId="0" fontId="14" fillId="0" borderId="0" xfId="0" applyFont="1" applyAlignment="1">
      <alignment horizontal="left"/>
    </xf>
    <xf numFmtId="0" fontId="14" fillId="0" borderId="0" xfId="0" applyFont="1" applyAlignment="1">
      <alignment horizontal="left" wrapText="1"/>
    </xf>
    <xf numFmtId="44" fontId="14" fillId="0" borderId="0" xfId="1" applyFont="1" applyAlignment="1">
      <alignment horizontal="right"/>
    </xf>
    <xf numFmtId="44" fontId="16" fillId="0" borderId="0" xfId="1" applyFont="1" applyAlignment="1">
      <alignment horizontal="left"/>
    </xf>
    <xf numFmtId="0" fontId="16" fillId="0" borderId="0" xfId="0" applyFont="1" applyAlignment="1">
      <alignment horizontal="left"/>
    </xf>
    <xf numFmtId="0" fontId="16" fillId="0" borderId="0" xfId="0" applyFont="1" applyAlignment="1">
      <alignment horizontal="right"/>
    </xf>
    <xf numFmtId="0" fontId="15" fillId="0" borderId="33" xfId="0" applyFont="1" applyBorder="1" applyAlignment="1">
      <alignment horizontal="left"/>
    </xf>
    <xf numFmtId="0" fontId="2" fillId="0" borderId="34" xfId="0" applyFont="1" applyBorder="1" applyAlignment="1">
      <alignment horizontal="left"/>
    </xf>
    <xf numFmtId="44" fontId="2" fillId="0" borderId="28" xfId="1" applyFont="1" applyBorder="1" applyAlignment="1">
      <alignment horizontal="left"/>
    </xf>
    <xf numFmtId="0" fontId="2" fillId="0" borderId="28" xfId="0" applyFont="1" applyBorder="1"/>
    <xf numFmtId="44" fontId="15" fillId="0" borderId="31" xfId="1" applyFont="1" applyBorder="1" applyAlignment="1">
      <alignment horizontal="left" vertical="center"/>
    </xf>
    <xf numFmtId="0" fontId="2" fillId="0" borderId="31" xfId="0" applyFont="1" applyBorder="1" applyAlignment="1">
      <alignment horizontal="left" vertical="center"/>
    </xf>
    <xf numFmtId="0" fontId="2" fillId="0" borderId="31" xfId="0" applyFont="1" applyBorder="1" applyAlignment="1">
      <alignment vertical="center"/>
    </xf>
    <xf numFmtId="0" fontId="15" fillId="0" borderId="37" xfId="0" applyFont="1" applyBorder="1" applyAlignment="1">
      <alignment horizontal="left" vertical="center"/>
    </xf>
    <xf numFmtId="0" fontId="15" fillId="0" borderId="0" xfId="0" applyFont="1" applyAlignment="1">
      <alignment horizontal="left" vertical="center"/>
    </xf>
    <xf numFmtId="0" fontId="15" fillId="0" borderId="20" xfId="0" applyFont="1" applyBorder="1" applyAlignment="1">
      <alignment horizontal="left" vertical="center"/>
    </xf>
    <xf numFmtId="44" fontId="15" fillId="0" borderId="0" xfId="1" applyFont="1" applyBorder="1" applyAlignment="1">
      <alignment horizontal="left" vertical="center"/>
    </xf>
    <xf numFmtId="0" fontId="15" fillId="0" borderId="0" xfId="0" applyFont="1" applyAlignment="1">
      <alignment horizontal="left"/>
    </xf>
    <xf numFmtId="0" fontId="15" fillId="0" borderId="0" xfId="0" applyFont="1"/>
    <xf numFmtId="0" fontId="2" fillId="0" borderId="37" xfId="0" applyFont="1" applyBorder="1" applyAlignment="1">
      <alignment horizontal="left" vertical="center"/>
    </xf>
    <xf numFmtId="0" fontId="2" fillId="0" borderId="0" xfId="0" applyFont="1" applyAlignment="1">
      <alignment horizontal="left" vertical="center"/>
    </xf>
    <xf numFmtId="0" fontId="2" fillId="0" borderId="20" xfId="0" applyFont="1" applyBorder="1" applyAlignment="1">
      <alignment horizontal="left" vertical="center"/>
    </xf>
    <xf numFmtId="0" fontId="14" fillId="0" borderId="9" xfId="0" applyFont="1" applyBorder="1" applyAlignment="1">
      <alignment horizontal="left"/>
    </xf>
    <xf numFmtId="166" fontId="2" fillId="0" borderId="28" xfId="0" applyNumberFormat="1" applyFont="1" applyBorder="1" applyAlignment="1">
      <alignment horizontal="center" vertical="center"/>
    </xf>
    <xf numFmtId="44" fontId="15" fillId="0" borderId="0" xfId="1" applyFont="1" applyBorder="1" applyAlignment="1">
      <alignment horizontal="center" vertical="center"/>
    </xf>
    <xf numFmtId="14" fontId="14" fillId="0" borderId="9" xfId="0" applyNumberFormat="1" applyFont="1" applyBorder="1"/>
    <xf numFmtId="8" fontId="14" fillId="0" borderId="9" xfId="0" applyNumberFormat="1" applyFont="1" applyBorder="1"/>
    <xf numFmtId="44" fontId="14" fillId="0" borderId="9" xfId="1" applyFont="1" applyBorder="1"/>
    <xf numFmtId="4" fontId="14" fillId="0" borderId="9" xfId="0" applyNumberFormat="1" applyFont="1" applyBorder="1"/>
    <xf numFmtId="14" fontId="14" fillId="0" borderId="9" xfId="0" applyNumberFormat="1" applyFont="1" applyBorder="1" applyAlignment="1">
      <alignment horizontal="right"/>
    </xf>
    <xf numFmtId="0" fontId="4" fillId="9" borderId="9" xfId="0" applyFont="1" applyFill="1" applyBorder="1"/>
    <xf numFmtId="0" fontId="14" fillId="9" borderId="9" xfId="0" applyFont="1" applyFill="1" applyBorder="1"/>
    <xf numFmtId="44" fontId="14" fillId="9" borderId="9" xfId="1" applyFont="1" applyFill="1" applyBorder="1"/>
    <xf numFmtId="8" fontId="14" fillId="9" borderId="9" xfId="0" applyNumberFormat="1" applyFont="1" applyFill="1" applyBorder="1"/>
    <xf numFmtId="164" fontId="14" fillId="0" borderId="9" xfId="0" applyNumberFormat="1" applyFont="1" applyBorder="1"/>
    <xf numFmtId="0" fontId="14" fillId="0" borderId="6" xfId="0" applyFont="1" applyBorder="1"/>
    <xf numFmtId="0" fontId="4" fillId="10" borderId="9" xfId="0" applyFont="1" applyFill="1" applyBorder="1"/>
    <xf numFmtId="0" fontId="14" fillId="10" borderId="9" xfId="0" applyFont="1" applyFill="1" applyBorder="1"/>
    <xf numFmtId="44" fontId="14" fillId="10" borderId="9" xfId="1" applyFont="1" applyFill="1" applyBorder="1"/>
    <xf numFmtId="8" fontId="14" fillId="10" borderId="9" xfId="0" applyNumberFormat="1" applyFont="1" applyFill="1" applyBorder="1"/>
    <xf numFmtId="44" fontId="14" fillId="0" borderId="0" xfId="1" applyFont="1"/>
    <xf numFmtId="8" fontId="4" fillId="0" borderId="0" xfId="0" applyNumberFormat="1" applyFont="1"/>
    <xf numFmtId="0" fontId="2" fillId="0" borderId="7" xfId="0" applyFont="1" applyBorder="1" applyAlignment="1">
      <alignment vertical="top" wrapText="1"/>
    </xf>
    <xf numFmtId="49" fontId="1" fillId="0" borderId="0" xfId="0" applyNumberFormat="1" applyFont="1" applyAlignment="1" applyProtection="1">
      <alignment horizontal="center"/>
      <protection locked="0"/>
    </xf>
    <xf numFmtId="0" fontId="2" fillId="0" borderId="8" xfId="0" applyFont="1" applyBorder="1" applyAlignment="1">
      <alignment vertical="top" wrapText="1"/>
    </xf>
    <xf numFmtId="0" fontId="16" fillId="0" borderId="15" xfId="0" applyFont="1" applyBorder="1" applyAlignment="1">
      <alignment horizontal="center" vertical="top" wrapText="1"/>
    </xf>
    <xf numFmtId="0" fontId="37" fillId="11" borderId="0" xfId="0" applyFont="1" applyFill="1" applyAlignment="1">
      <alignment horizontal="center" vertical="top"/>
    </xf>
    <xf numFmtId="14" fontId="39" fillId="11" borderId="9" xfId="0" applyNumberFormat="1" applyFont="1" applyFill="1" applyBorder="1" applyAlignment="1">
      <alignment horizontal="center" vertical="top" wrapText="1"/>
    </xf>
    <xf numFmtId="0" fontId="39" fillId="11" borderId="9" xfId="0" applyFont="1" applyFill="1" applyBorder="1" applyAlignment="1">
      <alignment horizontal="center" vertical="top" wrapText="1"/>
    </xf>
    <xf numFmtId="14" fontId="16" fillId="8" borderId="0" xfId="0" applyNumberFormat="1" applyFont="1" applyFill="1" applyAlignment="1">
      <alignment horizontal="center" vertical="top" wrapText="1"/>
    </xf>
    <xf numFmtId="0" fontId="16" fillId="8" borderId="0" xfId="0" applyFont="1" applyFill="1" applyAlignment="1">
      <alignment horizontal="center" vertical="top" wrapText="1"/>
    </xf>
    <xf numFmtId="0" fontId="38" fillId="10" borderId="9" xfId="0" applyFont="1" applyFill="1" applyBorder="1" applyAlignment="1">
      <alignment horizontal="center" vertical="top" wrapText="1"/>
    </xf>
    <xf numFmtId="14" fontId="16" fillId="0" borderId="15" xfId="0" applyNumberFormat="1" applyFont="1" applyBorder="1" applyAlignment="1">
      <alignment horizontal="center" vertical="top" wrapText="1"/>
    </xf>
    <xf numFmtId="0" fontId="16" fillId="0" borderId="9" xfId="0" applyFont="1" applyBorder="1" applyAlignment="1">
      <alignment horizontal="center" vertical="top" wrapText="1"/>
    </xf>
    <xf numFmtId="0" fontId="1" fillId="0" borderId="9" xfId="0" applyFont="1" applyBorder="1" applyAlignment="1">
      <alignment horizontal="center" vertical="top" wrapText="1"/>
    </xf>
    <xf numFmtId="8" fontId="16" fillId="0" borderId="9" xfId="0" applyNumberFormat="1" applyFont="1" applyBorder="1" applyAlignment="1">
      <alignment horizontal="center" vertical="top" wrapText="1"/>
    </xf>
    <xf numFmtId="8" fontId="1" fillId="0" borderId="9" xfId="0" applyNumberFormat="1" applyFont="1" applyBorder="1" applyAlignment="1">
      <alignment horizontal="center" vertical="top" wrapText="1"/>
    </xf>
    <xf numFmtId="8" fontId="37" fillId="10" borderId="9" xfId="0" applyNumberFormat="1" applyFont="1" applyFill="1" applyBorder="1" applyAlignment="1">
      <alignment horizontal="center" vertical="top" wrapText="1"/>
    </xf>
    <xf numFmtId="8" fontId="4" fillId="0" borderId="0" xfId="0" applyNumberFormat="1" applyFont="1" applyAlignment="1">
      <alignment horizontal="center" vertical="top" wrapText="1"/>
    </xf>
    <xf numFmtId="0" fontId="36" fillId="12" borderId="0" xfId="0" applyFont="1" applyFill="1" applyAlignment="1">
      <alignment horizontal="center" vertical="top" wrapText="1"/>
    </xf>
    <xf numFmtId="0" fontId="1" fillId="0" borderId="0" xfId="0" applyFont="1" applyAlignment="1">
      <alignment horizontal="center" vertical="top" wrapText="1"/>
    </xf>
    <xf numFmtId="0" fontId="27" fillId="0" borderId="0" xfId="0" applyFont="1" applyAlignment="1">
      <alignment horizontal="center" vertical="top" wrapText="1"/>
    </xf>
    <xf numFmtId="0" fontId="1" fillId="0" borderId="39" xfId="0" applyFont="1" applyBorder="1"/>
    <xf numFmtId="14" fontId="1" fillId="0" borderId="39" xfId="0" applyNumberFormat="1" applyFont="1" applyBorder="1" applyAlignment="1">
      <alignment horizontal="center"/>
    </xf>
    <xf numFmtId="44" fontId="1" fillId="0" borderId="39" xfId="1" applyFont="1" applyFill="1" applyBorder="1"/>
    <xf numFmtId="14" fontId="1" fillId="0" borderId="39" xfId="0" applyNumberFormat="1" applyFont="1" applyBorder="1"/>
    <xf numFmtId="14" fontId="16" fillId="0" borderId="9" xfId="1" applyNumberFormat="1" applyFont="1" applyFill="1" applyBorder="1"/>
    <xf numFmtId="0" fontId="1" fillId="0" borderId="15" xfId="0" applyFont="1" applyBorder="1"/>
    <xf numFmtId="14" fontId="1" fillId="0" borderId="15" xfId="0" applyNumberFormat="1" applyFont="1" applyBorder="1" applyAlignment="1">
      <alignment horizontal="center"/>
    </xf>
    <xf numFmtId="44" fontId="1" fillId="0" borderId="15" xfId="1" applyFont="1" applyFill="1" applyBorder="1"/>
    <xf numFmtId="14" fontId="1" fillId="0" borderId="15" xfId="0" applyNumberFormat="1" applyFont="1" applyBorder="1"/>
    <xf numFmtId="44" fontId="37" fillId="11" borderId="0" xfId="1" applyFont="1" applyFill="1" applyAlignment="1">
      <alignment horizontal="left" vertical="center"/>
    </xf>
    <xf numFmtId="44" fontId="1" fillId="0" borderId="39" xfId="1" applyFont="1" applyBorder="1" applyAlignment="1">
      <alignment horizontal="center" vertical="center"/>
    </xf>
    <xf numFmtId="14" fontId="1" fillId="0" borderId="9" xfId="0" applyNumberFormat="1" applyFont="1" applyBorder="1" applyAlignment="1">
      <alignment horizontal="center" vertical="top" wrapText="1"/>
    </xf>
    <xf numFmtId="0" fontId="1" fillId="0" borderId="9" xfId="0" applyFont="1" applyFill="1" applyBorder="1" applyAlignment="1">
      <alignment horizontal="left" vertical="top"/>
    </xf>
    <xf numFmtId="14" fontId="1" fillId="0" borderId="9" xfId="0" applyNumberFormat="1" applyFont="1" applyFill="1" applyBorder="1" applyAlignment="1">
      <alignment horizontal="center" vertical="top"/>
    </xf>
    <xf numFmtId="0" fontId="1" fillId="0" borderId="9" xfId="0" applyFont="1" applyFill="1" applyBorder="1" applyAlignment="1">
      <alignment horizontal="left" vertical="top" wrapText="1"/>
    </xf>
    <xf numFmtId="0" fontId="1" fillId="0" borderId="9" xfId="0" applyFont="1" applyFill="1" applyBorder="1" applyAlignment="1">
      <alignment horizontal="center" vertical="top"/>
    </xf>
    <xf numFmtId="8" fontId="1" fillId="0" borderId="9" xfId="0" applyNumberFormat="1" applyFont="1" applyFill="1" applyBorder="1" applyAlignment="1">
      <alignment horizontal="center" vertical="top"/>
    </xf>
    <xf numFmtId="44" fontId="1" fillId="0" borderId="9" xfId="1" applyFont="1" applyFill="1" applyBorder="1" applyAlignment="1">
      <alignment horizontal="left" vertical="top"/>
    </xf>
    <xf numFmtId="44" fontId="1" fillId="0" borderId="9" xfId="1" applyFont="1" applyFill="1" applyBorder="1" applyAlignment="1">
      <alignment horizontal="left" vertical="top" wrapText="1"/>
    </xf>
    <xf numFmtId="14" fontId="1" fillId="0" borderId="9" xfId="0" applyNumberFormat="1" applyFont="1" applyFill="1" applyBorder="1" applyAlignment="1">
      <alignment horizontal="center" vertical="top" wrapText="1"/>
    </xf>
    <xf numFmtId="0" fontId="1" fillId="0" borderId="9" xfId="0" applyFont="1" applyFill="1" applyBorder="1" applyAlignment="1">
      <alignment horizontal="center" vertical="top" wrapText="1"/>
    </xf>
    <xf numFmtId="44" fontId="1" fillId="0" borderId="9" xfId="1" applyFont="1" applyFill="1" applyBorder="1" applyAlignment="1">
      <alignment horizontal="center" vertical="center"/>
    </xf>
    <xf numFmtId="0" fontId="1" fillId="0" borderId="0" xfId="0" applyFont="1" applyFill="1" applyAlignment="1">
      <alignment horizontal="left" vertical="top"/>
    </xf>
    <xf numFmtId="0" fontId="31" fillId="0" borderId="9" xfId="0" applyFont="1" applyBorder="1" applyAlignment="1">
      <alignment vertical="center"/>
    </xf>
    <xf numFmtId="14" fontId="31" fillId="0" borderId="9" xfId="0" applyNumberFormat="1" applyFont="1" applyBorder="1" applyAlignment="1">
      <alignment horizontal="center" vertical="center" wrapText="1"/>
    </xf>
    <xf numFmtId="166" fontId="31" fillId="0" borderId="9" xfId="0" applyNumberFormat="1" applyFont="1" applyBorder="1" applyAlignment="1">
      <alignment vertical="center"/>
    </xf>
    <xf numFmtId="0" fontId="31" fillId="0" borderId="9" xfId="0" applyFont="1" applyBorder="1" applyAlignment="1">
      <alignment vertical="center" wrapText="1"/>
    </xf>
    <xf numFmtId="44" fontId="31" fillId="0" borderId="9" xfId="1" applyFont="1" applyFill="1" applyBorder="1" applyAlignment="1">
      <alignment vertical="center"/>
    </xf>
    <xf numFmtId="0" fontId="31" fillId="0" borderId="0" xfId="0" applyFont="1" applyAlignment="1">
      <alignment vertical="center"/>
    </xf>
    <xf numFmtId="14" fontId="31" fillId="0" borderId="9" xfId="0" applyNumberFormat="1" applyFont="1" applyBorder="1" applyAlignment="1">
      <alignment horizontal="center" wrapText="1"/>
    </xf>
    <xf numFmtId="8" fontId="31" fillId="0" borderId="9" xfId="0" applyNumberFormat="1" applyFont="1" applyBorder="1" applyAlignment="1">
      <alignment horizontal="right" vertical="center"/>
    </xf>
    <xf numFmtId="0" fontId="31" fillId="0" borderId="9" xfId="0" applyFont="1" applyBorder="1" applyAlignment="1">
      <alignment horizontal="left" wrapText="1"/>
    </xf>
    <xf numFmtId="44" fontId="31" fillId="0" borderId="9" xfId="1" applyFont="1" applyFill="1" applyBorder="1" applyAlignment="1">
      <alignment horizontal="right"/>
    </xf>
    <xf numFmtId="0" fontId="31" fillId="0" borderId="0" xfId="0" applyFont="1"/>
    <xf numFmtId="0" fontId="16" fillId="0" borderId="9" xfId="0" applyFont="1" applyFill="1" applyBorder="1" applyAlignment="1">
      <alignment vertical="center"/>
    </xf>
    <xf numFmtId="44" fontId="37" fillId="10" borderId="9" xfId="1" applyFont="1" applyFill="1" applyBorder="1" applyAlignment="1">
      <alignment vertical="center"/>
    </xf>
    <xf numFmtId="0" fontId="31" fillId="0" borderId="15" xfId="0" applyFont="1" applyBorder="1" applyAlignment="1">
      <alignment vertical="center"/>
    </xf>
    <xf numFmtId="14" fontId="31" fillId="0" borderId="15" xfId="0" applyNumberFormat="1" applyFont="1" applyBorder="1" applyAlignment="1">
      <alignment horizontal="center" vertical="center"/>
    </xf>
    <xf numFmtId="0" fontId="31" fillId="0" borderId="15" xfId="0" applyFont="1" applyBorder="1" applyAlignment="1">
      <alignment vertical="center" wrapText="1"/>
    </xf>
    <xf numFmtId="166" fontId="31" fillId="0" borderId="15" xfId="0" applyNumberFormat="1" applyFont="1" applyBorder="1" applyAlignment="1">
      <alignment vertical="center"/>
    </xf>
    <xf numFmtId="14" fontId="31" fillId="0" borderId="15" xfId="0" applyNumberFormat="1" applyFont="1" applyBorder="1" applyAlignment="1">
      <alignment vertical="center"/>
    </xf>
    <xf numFmtId="14" fontId="16" fillId="0" borderId="9" xfId="0" applyNumberFormat="1" applyFont="1" applyFill="1" applyBorder="1" applyAlignment="1">
      <alignment vertical="center"/>
    </xf>
    <xf numFmtId="0" fontId="1" fillId="0" borderId="9" xfId="0" applyFont="1" applyFill="1" applyBorder="1" applyAlignment="1">
      <alignment vertical="center"/>
    </xf>
    <xf numFmtId="14" fontId="1" fillId="0" borderId="9" xfId="0" applyNumberFormat="1" applyFont="1" applyFill="1" applyBorder="1" applyAlignment="1">
      <alignment horizontal="center" vertical="center"/>
    </xf>
    <xf numFmtId="0" fontId="1" fillId="0" borderId="9" xfId="0" applyFont="1" applyFill="1" applyBorder="1" applyAlignment="1">
      <alignment vertical="center" wrapText="1"/>
    </xf>
    <xf numFmtId="166" fontId="1" fillId="0" borderId="9" xfId="0" applyNumberFormat="1" applyFont="1" applyFill="1" applyBorder="1" applyAlignment="1">
      <alignment vertical="center"/>
    </xf>
    <xf numFmtId="14" fontId="1" fillId="0" borderId="9" xfId="0" applyNumberFormat="1" applyFont="1" applyFill="1" applyBorder="1" applyAlignment="1">
      <alignment vertical="center"/>
    </xf>
    <xf numFmtId="0" fontId="1" fillId="0" borderId="0" xfId="0" applyFont="1" applyFill="1" applyAlignment="1">
      <alignment vertical="center"/>
    </xf>
    <xf numFmtId="14" fontId="31" fillId="0" borderId="9" xfId="0" applyNumberFormat="1" applyFont="1" applyBorder="1" applyAlignment="1">
      <alignment vertical="center"/>
    </xf>
    <xf numFmtId="0" fontId="31" fillId="0" borderId="9" xfId="0" applyFont="1" applyBorder="1" applyAlignment="1">
      <alignment horizontal="left" vertical="center" wrapText="1"/>
    </xf>
    <xf numFmtId="0" fontId="31" fillId="0" borderId="9" xfId="0" applyFont="1" applyBorder="1" applyAlignment="1">
      <alignment horizontal="left" vertical="center"/>
    </xf>
    <xf numFmtId="166" fontId="31" fillId="0" borderId="9" xfId="0" applyNumberFormat="1" applyFont="1" applyBorder="1" applyAlignment="1">
      <alignment vertical="center" wrapText="1"/>
    </xf>
    <xf numFmtId="0" fontId="1" fillId="0" borderId="9" xfId="0" applyFont="1" applyFill="1" applyBorder="1" applyAlignment="1">
      <alignment horizontal="left" vertical="center" wrapText="1"/>
    </xf>
    <xf numFmtId="0" fontId="1" fillId="0" borderId="9" xfId="0" applyFont="1" applyFill="1" applyBorder="1" applyAlignment="1">
      <alignment horizontal="left" vertical="center"/>
    </xf>
    <xf numFmtId="166" fontId="1" fillId="0" borderId="9" xfId="0" applyNumberFormat="1" applyFont="1" applyFill="1" applyBorder="1" applyAlignment="1">
      <alignment vertical="center" wrapText="1"/>
    </xf>
    <xf numFmtId="14" fontId="31" fillId="0" borderId="9" xfId="0" applyNumberFormat="1" applyFont="1" applyFill="1" applyBorder="1" applyAlignment="1">
      <alignment vertical="center"/>
    </xf>
    <xf numFmtId="0" fontId="4" fillId="0" borderId="31" xfId="0" applyFont="1" applyBorder="1" applyAlignment="1">
      <alignment horizontal="center" vertical="center" wrapText="1"/>
    </xf>
    <xf numFmtId="0" fontId="4" fillId="0" borderId="0" xfId="0" applyFont="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9" xfId="0" applyFont="1" applyBorder="1" applyAlignment="1">
      <alignment horizontal="center" vertical="center"/>
    </xf>
    <xf numFmtId="44" fontId="4" fillId="0" borderId="9" xfId="1" applyFont="1" applyBorder="1" applyAlignment="1">
      <alignment horizontal="center" vertical="center" wrapText="1"/>
    </xf>
    <xf numFmtId="0" fontId="37" fillId="15" borderId="42" xfId="0" applyFont="1" applyFill="1" applyBorder="1" applyAlignment="1">
      <alignment horizontal="center" vertical="center"/>
    </xf>
    <xf numFmtId="0" fontId="37" fillId="15" borderId="32" xfId="0" applyFont="1" applyFill="1" applyBorder="1" applyAlignment="1">
      <alignment horizontal="center" vertical="center"/>
    </xf>
    <xf numFmtId="0" fontId="37" fillId="15" borderId="41" xfId="0" applyFont="1" applyFill="1" applyBorder="1" applyAlignment="1">
      <alignment horizontal="center" vertical="center"/>
    </xf>
    <xf numFmtId="0" fontId="37" fillId="15" borderId="14" xfId="0" applyFont="1" applyFill="1" applyBorder="1" applyAlignment="1">
      <alignment horizontal="center" vertical="center"/>
    </xf>
    <xf numFmtId="0" fontId="37" fillId="15" borderId="9" xfId="0" applyFont="1" applyFill="1" applyBorder="1" applyAlignment="1">
      <alignment horizontal="center" vertical="center"/>
    </xf>
    <xf numFmtId="0" fontId="13" fillId="0" borderId="0" xfId="0" applyFont="1" applyAlignment="1">
      <alignment horizontal="center" vertical="center"/>
    </xf>
    <xf numFmtId="0" fontId="14" fillId="0" borderId="0" xfId="0" applyFont="1"/>
    <xf numFmtId="0" fontId="2" fillId="0" borderId="1" xfId="0" applyFont="1" applyBorder="1" applyAlignment="1">
      <alignment horizontal="center" vertical="center" wrapText="1"/>
    </xf>
    <xf numFmtId="0" fontId="14" fillId="0" borderId="1" xfId="0" applyFont="1" applyBorder="1" applyAlignment="1">
      <alignment vertical="center" wrapText="1"/>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38" xfId="0" applyFont="1" applyBorder="1" applyAlignment="1">
      <alignment horizontal="center" vertical="center"/>
    </xf>
    <xf numFmtId="0" fontId="4" fillId="0" borderId="9" xfId="0" applyFont="1" applyBorder="1" applyAlignment="1">
      <alignment horizontal="center" vertical="center" wrapText="1"/>
    </xf>
    <xf numFmtId="0" fontId="2" fillId="0" borderId="1" xfId="0" applyFont="1" applyBorder="1" applyAlignment="1">
      <alignment horizontal="center" vertical="top" wrapText="1"/>
    </xf>
    <xf numFmtId="0" fontId="14" fillId="0" borderId="1" xfId="0" applyFont="1" applyBorder="1" applyAlignment="1">
      <alignment horizontal="center" vertical="top" wrapText="1"/>
    </xf>
    <xf numFmtId="0" fontId="13" fillId="0" borderId="0" xfId="0" applyFont="1" applyAlignment="1">
      <alignment horizontal="center" vertical="top"/>
    </xf>
    <xf numFmtId="0" fontId="14" fillId="0" borderId="0" xfId="0" applyFont="1" applyAlignment="1">
      <alignment horizontal="center" vertical="top"/>
    </xf>
    <xf numFmtId="166" fontId="4" fillId="0" borderId="9" xfId="0" applyNumberFormat="1" applyFont="1" applyBorder="1" applyAlignment="1">
      <alignment horizontal="center" vertical="center" wrapText="1"/>
    </xf>
    <xf numFmtId="0" fontId="16" fillId="13" borderId="39" xfId="0" applyFont="1" applyFill="1" applyBorder="1" applyAlignment="1">
      <alignment horizontal="left" vertical="top"/>
    </xf>
    <xf numFmtId="0" fontId="16" fillId="13" borderId="6" xfId="0" applyFont="1" applyFill="1" applyBorder="1" applyAlignment="1">
      <alignment horizontal="left" vertical="top"/>
    </xf>
    <xf numFmtId="0" fontId="16" fillId="13" borderId="15" xfId="0" applyFont="1" applyFill="1" applyBorder="1" applyAlignment="1">
      <alignment horizontal="left" vertical="top"/>
    </xf>
    <xf numFmtId="14" fontId="16" fillId="0" borderId="39" xfId="0" applyNumberFormat="1" applyFont="1" applyBorder="1" applyAlignment="1">
      <alignment horizontal="left" vertical="top"/>
    </xf>
    <xf numFmtId="14" fontId="16" fillId="0" borderId="6" xfId="0" applyNumberFormat="1" applyFont="1" applyBorder="1" applyAlignment="1">
      <alignment horizontal="left" vertical="top"/>
    </xf>
    <xf numFmtId="14" fontId="16" fillId="0" borderId="15" xfId="0" applyNumberFormat="1" applyFont="1" applyBorder="1" applyAlignment="1">
      <alignment horizontal="left" vertical="top"/>
    </xf>
    <xf numFmtId="0" fontId="16" fillId="0" borderId="39" xfId="0" applyFont="1" applyBorder="1" applyAlignment="1">
      <alignment horizontal="left" vertical="top" wrapText="1"/>
    </xf>
    <xf numFmtId="0" fontId="16" fillId="0" borderId="6" xfId="0" applyFont="1" applyBorder="1" applyAlignment="1">
      <alignment horizontal="left" vertical="top" wrapText="1"/>
    </xf>
    <xf numFmtId="0" fontId="16" fillId="0" borderId="15" xfId="0" applyFont="1" applyBorder="1" applyAlignment="1">
      <alignment horizontal="left" vertical="top" wrapText="1"/>
    </xf>
    <xf numFmtId="0" fontId="16" fillId="0" borderId="39" xfId="0" applyFont="1" applyBorder="1" applyAlignment="1">
      <alignment horizontal="left" vertical="top"/>
    </xf>
    <xf numFmtId="0" fontId="16" fillId="0" borderId="6" xfId="0" applyFont="1" applyBorder="1" applyAlignment="1">
      <alignment horizontal="left" vertical="top"/>
    </xf>
    <xf numFmtId="0" fontId="16" fillId="0" borderId="15" xfId="0" applyFont="1" applyBorder="1" applyAlignment="1">
      <alignment horizontal="left" vertical="top"/>
    </xf>
    <xf numFmtId="8" fontId="16" fillId="0" borderId="39" xfId="0" applyNumberFormat="1" applyFont="1" applyBorder="1" applyAlignment="1">
      <alignment horizontal="left" vertical="top"/>
    </xf>
    <xf numFmtId="8" fontId="16" fillId="0" borderId="6" xfId="0" applyNumberFormat="1" applyFont="1" applyBorder="1" applyAlignment="1">
      <alignment horizontal="left" vertical="top"/>
    </xf>
    <xf numFmtId="8" fontId="16" fillId="0" borderId="15" xfId="0" applyNumberFormat="1" applyFont="1" applyBorder="1" applyAlignment="1">
      <alignment horizontal="left" vertical="top"/>
    </xf>
    <xf numFmtId="44" fontId="16" fillId="0" borderId="39" xfId="1" applyFont="1" applyBorder="1" applyAlignment="1">
      <alignment horizontal="left" vertical="top"/>
    </xf>
    <xf numFmtId="44" fontId="16" fillId="0" borderId="6" xfId="1" applyFont="1" applyBorder="1" applyAlignment="1">
      <alignment horizontal="left" vertical="top"/>
    </xf>
    <xf numFmtId="44" fontId="16" fillId="0" borderId="15" xfId="1" applyFont="1" applyBorder="1" applyAlignment="1">
      <alignment horizontal="left" vertical="top"/>
    </xf>
    <xf numFmtId="44" fontId="1" fillId="0" borderId="39" xfId="1" applyFont="1" applyBorder="1" applyAlignment="1">
      <alignment horizontal="left" vertical="center"/>
    </xf>
    <xf numFmtId="44" fontId="1" fillId="0" borderId="6" xfId="1" applyFont="1" applyBorder="1" applyAlignment="1">
      <alignment horizontal="left" vertical="center"/>
    </xf>
    <xf numFmtId="44" fontId="1" fillId="0" borderId="15" xfId="1" applyFont="1" applyBorder="1" applyAlignment="1">
      <alignment horizontal="left" vertical="center"/>
    </xf>
    <xf numFmtId="0" fontId="1" fillId="0" borderId="39" xfId="0" applyFont="1" applyBorder="1" applyAlignment="1">
      <alignment horizontal="center" vertical="center"/>
    </xf>
    <xf numFmtId="0" fontId="1" fillId="0" borderId="15" xfId="0" applyFont="1" applyBorder="1" applyAlignment="1">
      <alignment horizontal="center" vertical="center"/>
    </xf>
    <xf numFmtId="14" fontId="1" fillId="0" borderId="39" xfId="0" applyNumberFormat="1" applyFont="1" applyBorder="1" applyAlignment="1">
      <alignment horizontal="center" vertical="center"/>
    </xf>
    <xf numFmtId="14" fontId="1" fillId="0" borderId="15" xfId="0" applyNumberFormat="1" applyFont="1" applyBorder="1" applyAlignment="1">
      <alignment horizontal="center" vertical="center"/>
    </xf>
    <xf numFmtId="0" fontId="1" fillId="0" borderId="39" xfId="0" applyFont="1" applyBorder="1" applyAlignment="1">
      <alignment horizontal="left" vertical="center"/>
    </xf>
    <xf numFmtId="0" fontId="1" fillId="0" borderId="15" xfId="0" applyFont="1" applyBorder="1" applyAlignment="1">
      <alignment horizontal="left" vertical="center"/>
    </xf>
    <xf numFmtId="8" fontId="1" fillId="0" borderId="39" xfId="0" applyNumberFormat="1" applyFont="1" applyBorder="1" applyAlignment="1">
      <alignment horizontal="center" vertical="center"/>
    </xf>
    <xf numFmtId="8" fontId="1" fillId="0" borderId="15" xfId="0" applyNumberFormat="1" applyFont="1" applyBorder="1" applyAlignment="1">
      <alignment horizontal="center" vertical="center"/>
    </xf>
    <xf numFmtId="0" fontId="1" fillId="0" borderId="39" xfId="0" applyFont="1" applyBorder="1" applyAlignment="1">
      <alignment horizontal="center" vertical="center" wrapText="1"/>
    </xf>
    <xf numFmtId="0" fontId="1" fillId="0" borderId="15" xfId="0" applyFont="1" applyBorder="1" applyAlignment="1">
      <alignment horizontal="center" vertical="center" wrapText="1"/>
    </xf>
    <xf numFmtId="44" fontId="1" fillId="0" borderId="39" xfId="1" applyFont="1" applyBorder="1" applyAlignment="1">
      <alignment horizontal="center" vertical="center"/>
    </xf>
    <xf numFmtId="44" fontId="1" fillId="0" borderId="15" xfId="1" applyFont="1" applyBorder="1" applyAlignment="1">
      <alignment horizontal="center" vertical="center"/>
    </xf>
    <xf numFmtId="44" fontId="1" fillId="0" borderId="6" xfId="1" applyFont="1" applyBorder="1" applyAlignment="1">
      <alignment horizontal="center" vertical="center"/>
    </xf>
    <xf numFmtId="44" fontId="1" fillId="0" borderId="39" xfId="1" applyNumberFormat="1" applyFont="1" applyBorder="1" applyAlignment="1">
      <alignment horizontal="center" vertical="center"/>
    </xf>
    <xf numFmtId="44" fontId="1" fillId="0" borderId="39" xfId="0" applyNumberFormat="1" applyFont="1" applyBorder="1" applyAlignment="1">
      <alignment horizontal="center" vertical="center"/>
    </xf>
    <xf numFmtId="44" fontId="1" fillId="0" borderId="6" xfId="0" applyNumberFormat="1" applyFont="1" applyBorder="1" applyAlignment="1">
      <alignment horizontal="center" vertical="center"/>
    </xf>
    <xf numFmtId="44" fontId="1" fillId="0" borderId="15" xfId="0" applyNumberFormat="1" applyFont="1" applyBorder="1" applyAlignment="1">
      <alignment horizontal="center" vertical="center"/>
    </xf>
    <xf numFmtId="0" fontId="1" fillId="0" borderId="6" xfId="0" applyFont="1" applyBorder="1" applyAlignment="1">
      <alignment horizontal="center" vertical="center" wrapText="1"/>
    </xf>
    <xf numFmtId="0" fontId="1" fillId="0" borderId="6" xfId="0" applyFont="1" applyBorder="1" applyAlignment="1">
      <alignment horizontal="center" vertical="center"/>
    </xf>
    <xf numFmtId="14" fontId="1" fillId="0" borderId="6"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xf>
    <xf numFmtId="0" fontId="4" fillId="0" borderId="33"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34" xfId="0" applyFont="1" applyBorder="1" applyAlignment="1">
      <alignment horizontal="center" vertical="center" wrapText="1"/>
    </xf>
    <xf numFmtId="0" fontId="4"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0" xfId="0" applyFont="1" applyAlignment="1">
      <alignment horizontal="center" vertical="center" wrapText="1"/>
    </xf>
    <xf numFmtId="166" fontId="1" fillId="0" borderId="39" xfId="0" applyNumberFormat="1" applyFont="1" applyBorder="1" applyAlignment="1">
      <alignment horizontal="center" vertical="center" wrapText="1"/>
    </xf>
    <xf numFmtId="166" fontId="4" fillId="0" borderId="39" xfId="0" applyNumberFormat="1" applyFont="1" applyBorder="1" applyAlignment="1">
      <alignment horizontal="center" vertical="center" wrapText="1"/>
    </xf>
    <xf numFmtId="0" fontId="1" fillId="0" borderId="9" xfId="0" applyFont="1" applyBorder="1" applyAlignment="1">
      <alignment horizontal="center" vertical="center" wrapText="1"/>
    </xf>
    <xf numFmtId="44" fontId="1" fillId="0" borderId="39" xfId="1" applyFont="1" applyBorder="1" applyAlignment="1">
      <alignment horizontal="center" vertical="center" wrapText="1"/>
    </xf>
    <xf numFmtId="0" fontId="1" fillId="0" borderId="20" xfId="0" applyFont="1" applyBorder="1" applyAlignment="1">
      <alignment horizontal="center" vertical="center" wrapText="1"/>
    </xf>
    <xf numFmtId="166" fontId="1" fillId="0" borderId="39" xfId="0" applyNumberFormat="1" applyFont="1" applyBorder="1" applyAlignment="1">
      <alignment horizontal="center" vertical="center"/>
    </xf>
    <xf numFmtId="166" fontId="1" fillId="0" borderId="15" xfId="0" applyNumberFormat="1" applyFont="1" applyBorder="1" applyAlignment="1">
      <alignment horizontal="center" vertical="center"/>
    </xf>
    <xf numFmtId="14" fontId="1" fillId="0" borderId="39" xfId="0" applyNumberFormat="1" applyFont="1" applyBorder="1" applyAlignment="1">
      <alignment horizontal="left" vertical="center" wrapText="1"/>
    </xf>
    <xf numFmtId="14" fontId="1" fillId="0" borderId="15" xfId="0" applyNumberFormat="1" applyFont="1" applyBorder="1" applyAlignment="1">
      <alignment horizontal="left" vertical="center" wrapText="1"/>
    </xf>
    <xf numFmtId="0" fontId="4" fillId="0" borderId="33" xfId="0" applyFont="1" applyBorder="1" applyAlignment="1">
      <alignment horizontal="center" vertical="center"/>
    </xf>
    <xf numFmtId="0" fontId="1" fillId="0" borderId="10" xfId="0" applyFont="1" applyBorder="1" applyAlignment="1">
      <alignment horizontal="center" vertical="center"/>
    </xf>
    <xf numFmtId="0" fontId="1" fillId="0" borderId="34" xfId="0" applyFont="1" applyBorder="1" applyAlignment="1">
      <alignment horizontal="center" vertical="center"/>
    </xf>
    <xf numFmtId="0" fontId="1" fillId="0" borderId="28" xfId="0" applyFont="1" applyBorder="1" applyAlignment="1">
      <alignment horizontal="center" vertical="center"/>
    </xf>
    <xf numFmtId="166" fontId="16" fillId="0" borderId="9" xfId="0" applyNumberFormat="1" applyFont="1" applyBorder="1" applyAlignment="1">
      <alignment vertical="center"/>
    </xf>
    <xf numFmtId="0" fontId="16" fillId="0" borderId="9" xfId="0" applyFont="1" applyBorder="1" applyAlignment="1">
      <alignment vertical="center"/>
    </xf>
    <xf numFmtId="166" fontId="16" fillId="0" borderId="9" xfId="0" applyNumberFormat="1" applyFont="1" applyBorder="1" applyAlignment="1">
      <alignment vertical="center" wrapText="1"/>
    </xf>
    <xf numFmtId="14" fontId="16" fillId="0" borderId="9" xfId="0" applyNumberFormat="1" applyFont="1" applyBorder="1" applyAlignment="1">
      <alignment horizontal="center" vertical="center"/>
    </xf>
    <xf numFmtId="0" fontId="16" fillId="0" borderId="9" xfId="0" applyFont="1" applyBorder="1" applyAlignment="1">
      <alignment horizontal="center" vertical="center"/>
    </xf>
    <xf numFmtId="0" fontId="16" fillId="0" borderId="9" xfId="0" applyFont="1" applyBorder="1" applyAlignment="1">
      <alignment vertical="center" wrapText="1"/>
    </xf>
    <xf numFmtId="0" fontId="4" fillId="0" borderId="0" xfId="0" applyFont="1" applyAlignment="1">
      <alignment horizontal="center" vertical="center"/>
    </xf>
    <xf numFmtId="0" fontId="1" fillId="0" borderId="0" xfId="0" applyFont="1" applyAlignment="1">
      <alignment horizontal="center" vertical="center"/>
    </xf>
    <xf numFmtId="0" fontId="4" fillId="0" borderId="20" xfId="0" applyFont="1" applyBorder="1" applyAlignment="1">
      <alignment horizontal="center" vertical="center"/>
    </xf>
    <xf numFmtId="0" fontId="1" fillId="0" borderId="20" xfId="0" applyFont="1" applyBorder="1" applyAlignment="1">
      <alignment horizontal="center" vertical="center"/>
    </xf>
    <xf numFmtId="166" fontId="4" fillId="0" borderId="9" xfId="0" applyNumberFormat="1" applyFont="1" applyBorder="1" applyAlignment="1">
      <alignment horizontal="center" vertical="center"/>
    </xf>
    <xf numFmtId="166" fontId="1" fillId="0" borderId="9" xfId="0" applyNumberFormat="1" applyFont="1" applyBorder="1" applyAlignment="1">
      <alignment horizontal="center" vertical="center"/>
    </xf>
    <xf numFmtId="0" fontId="1" fillId="0" borderId="9" xfId="0" applyFont="1" applyBorder="1" applyAlignment="1">
      <alignment horizontal="center" vertical="center"/>
    </xf>
    <xf numFmtId="166" fontId="1" fillId="0" borderId="9" xfId="0" applyNumberFormat="1" applyFont="1" applyBorder="1" applyAlignment="1">
      <alignment horizontal="center" vertical="center" wrapText="1"/>
    </xf>
    <xf numFmtId="166" fontId="1" fillId="0" borderId="6" xfId="0" applyNumberFormat="1" applyFont="1" applyBorder="1" applyAlignment="1">
      <alignment horizontal="center" vertical="center"/>
    </xf>
    <xf numFmtId="0" fontId="1" fillId="0" borderId="6" xfId="0" applyFont="1" applyBorder="1" applyAlignment="1">
      <alignment horizontal="left" vertical="center"/>
    </xf>
    <xf numFmtId="0" fontId="1" fillId="0" borderId="39" xfId="0" applyFont="1" applyBorder="1" applyAlignment="1">
      <alignment horizontal="left" vertical="center" wrapText="1"/>
    </xf>
    <xf numFmtId="0" fontId="1" fillId="0" borderId="6" xfId="0" applyFont="1" applyBorder="1" applyAlignment="1">
      <alignment horizontal="left" vertical="center" wrapText="1"/>
    </xf>
    <xf numFmtId="0" fontId="1" fillId="0" borderId="15" xfId="0" applyFont="1" applyBorder="1" applyAlignment="1">
      <alignment horizontal="left" vertical="center" wrapText="1"/>
    </xf>
    <xf numFmtId="166" fontId="16" fillId="0" borderId="9" xfId="0" applyNumberFormat="1" applyFont="1" applyBorder="1" applyAlignment="1">
      <alignment horizontal="center" vertical="center"/>
    </xf>
    <xf numFmtId="0" fontId="15" fillId="0" borderId="33" xfId="0" applyFont="1" applyBorder="1" applyAlignment="1">
      <alignment horizontal="center"/>
    </xf>
    <xf numFmtId="0" fontId="2" fillId="0" borderId="10" xfId="0" applyFont="1" applyBorder="1" applyAlignment="1">
      <alignment horizontal="center"/>
    </xf>
    <xf numFmtId="0" fontId="2" fillId="0" borderId="34" xfId="0" applyFont="1" applyBorder="1" applyAlignment="1">
      <alignment horizontal="center"/>
    </xf>
    <xf numFmtId="0" fontId="15" fillId="0" borderId="27" xfId="0" applyFont="1" applyBorder="1" applyAlignment="1">
      <alignment horizontal="center"/>
    </xf>
    <xf numFmtId="0" fontId="2" fillId="0" borderId="28" xfId="0" applyFont="1" applyBorder="1" applyAlignment="1">
      <alignment horizontal="center"/>
    </xf>
    <xf numFmtId="0" fontId="2" fillId="0" borderId="10" xfId="0" applyFont="1" applyBorder="1"/>
    <xf numFmtId="0" fontId="2" fillId="0" borderId="34" xfId="0" applyFont="1" applyBorder="1"/>
    <xf numFmtId="0" fontId="15" fillId="0" borderId="9" xfId="0" applyFont="1" applyBorder="1" applyAlignment="1">
      <alignment vertical="center"/>
    </xf>
    <xf numFmtId="0" fontId="2" fillId="0" borderId="9" xfId="0" applyFont="1" applyBorder="1" applyAlignment="1">
      <alignment vertical="center"/>
    </xf>
    <xf numFmtId="0" fontId="15" fillId="0" borderId="9" xfId="0" applyFont="1" applyBorder="1" applyAlignment="1">
      <alignment horizontal="center" vertical="center" wrapText="1"/>
    </xf>
    <xf numFmtId="0" fontId="2" fillId="0" borderId="9" xfId="0" applyFont="1" applyBorder="1" applyAlignment="1">
      <alignment horizontal="center" vertical="center" wrapText="1"/>
    </xf>
    <xf numFmtId="0" fontId="15" fillId="0" borderId="9" xfId="0" applyFont="1" applyBorder="1" applyAlignment="1">
      <alignment horizontal="left" vertical="center" wrapText="1"/>
    </xf>
    <xf numFmtId="0" fontId="2" fillId="0" borderId="9" xfId="0" applyFont="1" applyBorder="1" applyAlignment="1">
      <alignment horizontal="left" vertical="center" wrapText="1"/>
    </xf>
    <xf numFmtId="0" fontId="15" fillId="0" borderId="9" xfId="0" applyFont="1" applyBorder="1" applyAlignment="1">
      <alignment horizontal="left" vertical="center"/>
    </xf>
    <xf numFmtId="0" fontId="2" fillId="0" borderId="9" xfId="0" applyFont="1" applyBorder="1" applyAlignment="1">
      <alignment horizontal="left" vertical="center"/>
    </xf>
    <xf numFmtId="0" fontId="15" fillId="0" borderId="0" xfId="0" applyFont="1" applyAlignment="1">
      <alignment horizontal="center" vertical="center"/>
    </xf>
    <xf numFmtId="0" fontId="2" fillId="0" borderId="0" xfId="0" applyFont="1" applyAlignment="1">
      <alignment horizontal="center" vertical="center"/>
    </xf>
    <xf numFmtId="0" fontId="15" fillId="0" borderId="20" xfId="0" applyFont="1" applyBorder="1" applyAlignment="1">
      <alignment horizontal="center" vertical="center"/>
    </xf>
    <xf numFmtId="0" fontId="2" fillId="0" borderId="20" xfId="0" applyFont="1" applyBorder="1" applyAlignment="1">
      <alignment horizontal="center" vertical="center"/>
    </xf>
    <xf numFmtId="166" fontId="15" fillId="0" borderId="9" xfId="0" applyNumberFormat="1" applyFont="1" applyBorder="1" applyAlignment="1">
      <alignment horizontal="center" vertical="center"/>
    </xf>
    <xf numFmtId="166" fontId="2" fillId="0" borderId="9" xfId="0" applyNumberFormat="1" applyFont="1" applyBorder="1" applyAlignment="1">
      <alignment horizontal="center" vertical="center"/>
    </xf>
    <xf numFmtId="0" fontId="15" fillId="0" borderId="9" xfId="0" applyFont="1" applyBorder="1" applyAlignment="1">
      <alignment horizontal="center" vertical="center"/>
    </xf>
    <xf numFmtId="0" fontId="2" fillId="0" borderId="9" xfId="0" applyFont="1" applyBorder="1" applyAlignment="1">
      <alignment horizontal="center" vertical="center"/>
    </xf>
    <xf numFmtId="166" fontId="1" fillId="0" borderId="9" xfId="0" applyNumberFormat="1" applyFont="1" applyBorder="1" applyAlignment="1">
      <alignment vertical="center"/>
    </xf>
    <xf numFmtId="0" fontId="1" fillId="0" borderId="9" xfId="0" applyFont="1" applyBorder="1" applyAlignment="1">
      <alignment vertical="center"/>
    </xf>
    <xf numFmtId="14" fontId="1" fillId="0" borderId="9" xfId="0" applyNumberFormat="1" applyFont="1" applyBorder="1" applyAlignment="1">
      <alignment vertical="center"/>
    </xf>
    <xf numFmtId="0" fontId="1" fillId="0" borderId="9" xfId="0" applyFont="1" applyBorder="1" applyAlignment="1">
      <alignment horizontal="left" vertical="center" wrapText="1"/>
    </xf>
    <xf numFmtId="0" fontId="1" fillId="0" borderId="9" xfId="0" applyFont="1" applyBorder="1" applyAlignment="1">
      <alignment horizontal="left" vertical="center"/>
    </xf>
    <xf numFmtId="0" fontId="1" fillId="0" borderId="9" xfId="0" applyFont="1" applyBorder="1" applyAlignment="1">
      <alignment vertical="center" wrapText="1"/>
    </xf>
    <xf numFmtId="0" fontId="16" fillId="13" borderId="9" xfId="0" applyFont="1" applyFill="1" applyBorder="1" applyAlignment="1">
      <alignment vertical="center"/>
    </xf>
    <xf numFmtId="14" fontId="16" fillId="0" borderId="9" xfId="0" applyNumberFormat="1" applyFont="1" applyFill="1" applyBorder="1" applyAlignment="1">
      <alignment vertical="center"/>
    </xf>
    <xf numFmtId="0" fontId="16" fillId="0" borderId="9" xfId="0" applyFont="1" applyBorder="1" applyAlignment="1">
      <alignment horizontal="left" vertical="center" wrapText="1"/>
    </xf>
    <xf numFmtId="0" fontId="16" fillId="0" borderId="9" xfId="0" applyFont="1" applyBorder="1" applyAlignment="1">
      <alignment horizontal="left" vertical="center"/>
    </xf>
    <xf numFmtId="166" fontId="16" fillId="0" borderId="39" xfId="0" applyNumberFormat="1" applyFont="1" applyBorder="1" applyAlignment="1">
      <alignment horizontal="center" vertical="center"/>
    </xf>
    <xf numFmtId="166" fontId="16" fillId="0" borderId="6" xfId="0" applyNumberFormat="1" applyFont="1" applyBorder="1" applyAlignment="1">
      <alignment horizontal="center" vertical="center"/>
    </xf>
    <xf numFmtId="166" fontId="16" fillId="0" borderId="15" xfId="0" applyNumberFormat="1" applyFont="1" applyBorder="1" applyAlignment="1">
      <alignment horizontal="center" vertical="center"/>
    </xf>
    <xf numFmtId="0" fontId="16" fillId="13" borderId="39" xfId="0" applyFont="1" applyFill="1" applyBorder="1" applyAlignment="1">
      <alignment vertical="center"/>
    </xf>
    <xf numFmtId="0" fontId="16" fillId="13" borderId="6" xfId="0" applyFont="1" applyFill="1" applyBorder="1" applyAlignment="1">
      <alignment vertical="center"/>
    </xf>
    <xf numFmtId="0" fontId="16" fillId="13" borderId="15" xfId="0" applyFont="1" applyFill="1" applyBorder="1" applyAlignment="1">
      <alignment vertical="center"/>
    </xf>
    <xf numFmtId="14" fontId="16" fillId="0" borderId="39" xfId="0" applyNumberFormat="1" applyFont="1" applyBorder="1" applyAlignment="1">
      <alignment horizontal="center" vertical="center"/>
    </xf>
    <xf numFmtId="14" fontId="16" fillId="0" borderId="6" xfId="0" applyNumberFormat="1" applyFont="1" applyBorder="1" applyAlignment="1">
      <alignment horizontal="center" vertical="center"/>
    </xf>
    <xf numFmtId="14" fontId="16" fillId="0" borderId="15" xfId="0" applyNumberFormat="1" applyFont="1" applyBorder="1" applyAlignment="1">
      <alignment horizontal="center" vertical="center"/>
    </xf>
    <xf numFmtId="0" fontId="16" fillId="0" borderId="39" xfId="0" applyFont="1" applyBorder="1" applyAlignment="1">
      <alignment horizontal="left" vertical="center" wrapText="1"/>
    </xf>
    <xf numFmtId="0" fontId="16" fillId="0" borderId="6" xfId="0" applyFont="1" applyBorder="1" applyAlignment="1">
      <alignment horizontal="left" vertical="center" wrapText="1"/>
    </xf>
    <xf numFmtId="0" fontId="16" fillId="0" borderId="15" xfId="0" applyFont="1" applyBorder="1" applyAlignment="1">
      <alignment horizontal="left" vertical="center" wrapText="1"/>
    </xf>
    <xf numFmtId="0" fontId="16" fillId="0" borderId="39" xfId="0" applyFont="1" applyBorder="1" applyAlignment="1">
      <alignment horizontal="left" vertical="center"/>
    </xf>
    <xf numFmtId="0" fontId="16" fillId="0" borderId="6" xfId="0" applyFont="1" applyBorder="1" applyAlignment="1">
      <alignment horizontal="left" vertical="center"/>
    </xf>
    <xf numFmtId="0" fontId="16" fillId="0" borderId="15" xfId="0" applyFont="1" applyBorder="1" applyAlignment="1">
      <alignment horizontal="left" vertical="center"/>
    </xf>
    <xf numFmtId="0" fontId="16" fillId="0" borderId="39"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5" xfId="0" applyFont="1" applyBorder="1" applyAlignment="1">
      <alignment horizontal="center" vertical="center" wrapText="1"/>
    </xf>
    <xf numFmtId="14" fontId="1" fillId="0" borderId="9" xfId="0" applyNumberFormat="1" applyFont="1" applyBorder="1" applyAlignment="1">
      <alignment horizontal="right" vertical="center"/>
    </xf>
    <xf numFmtId="0" fontId="4" fillId="0" borderId="33" xfId="0" applyFont="1" applyBorder="1" applyAlignment="1">
      <alignment horizontal="center"/>
    </xf>
    <xf numFmtId="0" fontId="1" fillId="0" borderId="10" xfId="0" applyFont="1" applyBorder="1" applyAlignment="1">
      <alignment horizontal="center"/>
    </xf>
    <xf numFmtId="0" fontId="1" fillId="0" borderId="34" xfId="0" applyFont="1" applyBorder="1" applyAlignment="1">
      <alignment horizontal="center"/>
    </xf>
    <xf numFmtId="0" fontId="4" fillId="0" borderId="27" xfId="0" applyFont="1" applyBorder="1" applyAlignment="1">
      <alignment horizontal="center"/>
    </xf>
    <xf numFmtId="0" fontId="1" fillId="0" borderId="28" xfId="0" applyFont="1" applyBorder="1" applyAlignment="1">
      <alignment horizontal="center"/>
    </xf>
    <xf numFmtId="0" fontId="1" fillId="0" borderId="10" xfId="0" applyFont="1" applyBorder="1"/>
    <xf numFmtId="0" fontId="1" fillId="0" borderId="34" xfId="0" applyFont="1" applyBorder="1"/>
    <xf numFmtId="0" fontId="4" fillId="0" borderId="13" xfId="0" applyFont="1" applyBorder="1" applyAlignment="1">
      <alignment horizontal="center" vertical="center"/>
    </xf>
    <xf numFmtId="0" fontId="15" fillId="0" borderId="26" xfId="0" applyFont="1" applyBorder="1" applyAlignment="1">
      <alignment horizontal="center" vertical="center"/>
    </xf>
    <xf numFmtId="0" fontId="15" fillId="0" borderId="40" xfId="0" applyFont="1" applyBorder="1" applyAlignment="1">
      <alignment horizontal="center" vertical="center"/>
    </xf>
    <xf numFmtId="0" fontId="15" fillId="0" borderId="16" xfId="0" applyFont="1" applyBorder="1" applyAlignment="1">
      <alignment horizontal="center" vertical="center"/>
    </xf>
    <xf numFmtId="0" fontId="15" fillId="0" borderId="39" xfId="0" applyFont="1" applyBorder="1" applyAlignment="1">
      <alignment horizontal="center" vertical="center"/>
    </xf>
    <xf numFmtId="0" fontId="15" fillId="0" borderId="15" xfId="0" applyFont="1" applyBorder="1" applyAlignment="1">
      <alignment horizontal="center" vertical="center"/>
    </xf>
    <xf numFmtId="0" fontId="15" fillId="0" borderId="39" xfId="0" applyFont="1" applyBorder="1" applyAlignment="1">
      <alignment horizontal="center" vertical="center" wrapText="1"/>
    </xf>
    <xf numFmtId="0" fontId="15" fillId="0" borderId="15" xfId="0" applyFont="1" applyBorder="1" applyAlignment="1">
      <alignment horizontal="center" vertical="center" wrapText="1"/>
    </xf>
    <xf numFmtId="44" fontId="15" fillId="0" borderId="39" xfId="1" applyFont="1" applyBorder="1" applyAlignment="1">
      <alignment horizontal="center" vertical="center" wrapText="1"/>
    </xf>
    <xf numFmtId="44" fontId="15" fillId="0" borderId="15" xfId="1" applyFont="1" applyBorder="1" applyAlignment="1">
      <alignment horizontal="center" vertical="center" wrapText="1"/>
    </xf>
    <xf numFmtId="44" fontId="15" fillId="0" borderId="39" xfId="1" applyFont="1" applyBorder="1" applyAlignment="1">
      <alignment horizontal="center" vertical="center"/>
    </xf>
    <xf numFmtId="44" fontId="15" fillId="0" borderId="15" xfId="1" applyFont="1" applyBorder="1" applyAlignment="1">
      <alignment horizontal="center" vertical="center"/>
    </xf>
    <xf numFmtId="167" fontId="15" fillId="0" borderId="9" xfId="0" applyNumberFormat="1" applyFont="1" applyBorder="1" applyAlignment="1">
      <alignment horizontal="center" vertical="center" wrapText="1"/>
    </xf>
    <xf numFmtId="44" fontId="15" fillId="0" borderId="42" xfId="1" applyFont="1" applyBorder="1" applyAlignment="1">
      <alignment horizontal="center" vertical="center"/>
    </xf>
    <xf numFmtId="44" fontId="15" fillId="0" borderId="31" xfId="1" applyFont="1" applyBorder="1" applyAlignment="1">
      <alignment horizontal="center" vertical="center"/>
    </xf>
    <xf numFmtId="44" fontId="15" fillId="0" borderId="32" xfId="1" applyFont="1" applyBorder="1" applyAlignment="1">
      <alignment horizontal="center" vertical="center"/>
    </xf>
    <xf numFmtId="44" fontId="15" fillId="0" borderId="41" xfId="1" applyFont="1" applyBorder="1" applyAlignment="1">
      <alignment horizontal="center" vertical="center"/>
    </xf>
    <xf numFmtId="44" fontId="15" fillId="0" borderId="30" xfId="1" applyFont="1" applyBorder="1" applyAlignment="1">
      <alignment horizontal="center" vertical="center"/>
    </xf>
    <xf numFmtId="44" fontId="15" fillId="0" borderId="14" xfId="1" applyFont="1" applyBorder="1" applyAlignment="1">
      <alignment horizontal="center" vertical="center"/>
    </xf>
    <xf numFmtId="0" fontId="13" fillId="0" borderId="0" xfId="0" applyFont="1" applyAlignment="1">
      <alignment vertical="center"/>
    </xf>
    <xf numFmtId="0" fontId="21" fillId="0" borderId="0" xfId="0" applyFont="1"/>
    <xf numFmtId="0" fontId="2" fillId="0" borderId="0" xfId="0" applyFont="1" applyAlignment="1">
      <alignment horizontal="left" vertical="center" wrapText="1"/>
    </xf>
    <xf numFmtId="0" fontId="15" fillId="0" borderId="39" xfId="0" applyFont="1" applyBorder="1" applyAlignment="1">
      <alignment horizontal="left" vertical="center"/>
    </xf>
    <xf numFmtId="0" fontId="0" fillId="0" borderId="15" xfId="0" applyBorder="1" applyAlignment="1">
      <alignment horizontal="left" vertical="center"/>
    </xf>
    <xf numFmtId="0" fontId="4" fillId="9" borderId="0" xfId="0" applyFont="1" applyFill="1" applyAlignment="1">
      <alignment horizontal="left" vertical="top"/>
    </xf>
    <xf numFmtId="0" fontId="26" fillId="9" borderId="0" xfId="0" applyFont="1" applyFill="1" applyAlignment="1">
      <alignment horizontal="left" vertical="top"/>
    </xf>
    <xf numFmtId="0" fontId="4" fillId="10" borderId="4" xfId="0" applyFont="1" applyFill="1" applyBorder="1" applyAlignment="1">
      <alignment horizontal="left"/>
    </xf>
    <xf numFmtId="0" fontId="4" fillId="10" borderId="0" xfId="0" applyFont="1" applyFill="1" applyAlignment="1">
      <alignment horizontal="left"/>
    </xf>
    <xf numFmtId="0" fontId="26" fillId="10" borderId="9" xfId="0" applyFont="1" applyFill="1" applyBorder="1" applyAlignment="1">
      <alignment horizontal="left"/>
    </xf>
    <xf numFmtId="44" fontId="15" fillId="0" borderId="0" xfId="1" applyFont="1" applyBorder="1" applyAlignment="1">
      <alignment horizontal="center" vertical="center"/>
    </xf>
    <xf numFmtId="0" fontId="15" fillId="0" borderId="31" xfId="0" applyFont="1" applyBorder="1" applyAlignment="1">
      <alignment horizontal="center" vertical="center"/>
    </xf>
    <xf numFmtId="166" fontId="15" fillId="0" borderId="36" xfId="0" applyNumberFormat="1" applyFont="1" applyBorder="1" applyAlignment="1">
      <alignment horizontal="center" vertical="center"/>
    </xf>
    <xf numFmtId="166" fontId="15" fillId="0" borderId="20" xfId="0" applyNumberFormat="1" applyFont="1" applyBorder="1" applyAlignment="1">
      <alignment horizontal="center" vertical="center"/>
    </xf>
    <xf numFmtId="0" fontId="15" fillId="0" borderId="35" xfId="0" applyFont="1" applyBorder="1" applyAlignment="1">
      <alignment horizontal="center" vertical="center"/>
    </xf>
    <xf numFmtId="0" fontId="15" fillId="0" borderId="37" xfId="0" applyFont="1" applyBorder="1" applyAlignment="1">
      <alignment horizontal="center" vertical="center"/>
    </xf>
    <xf numFmtId="166" fontId="15" fillId="0" borderId="35" xfId="0" applyNumberFormat="1" applyFont="1" applyBorder="1" applyAlignment="1">
      <alignment horizontal="center" vertical="center"/>
    </xf>
    <xf numFmtId="166" fontId="15" fillId="0" borderId="37" xfId="0" applyNumberFormat="1" applyFont="1" applyBorder="1" applyAlignment="1">
      <alignment horizontal="center" vertical="center"/>
    </xf>
    <xf numFmtId="0" fontId="15" fillId="0" borderId="31" xfId="0" applyFont="1" applyBorder="1" applyAlignment="1">
      <alignment horizontal="center" vertical="center" wrapText="1"/>
    </xf>
    <xf numFmtId="0" fontId="15" fillId="0" borderId="0" xfId="0" applyFont="1" applyAlignment="1">
      <alignment horizontal="center" vertical="center" wrapText="1"/>
    </xf>
    <xf numFmtId="0" fontId="15" fillId="0" borderId="36" xfId="0" applyFont="1" applyBorder="1" applyAlignment="1">
      <alignment horizontal="center" vertical="center"/>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38" xfId="0" applyFont="1" applyBorder="1" applyAlignment="1">
      <alignment horizontal="center" vertical="center"/>
    </xf>
    <xf numFmtId="0" fontId="0" fillId="0" borderId="0" xfId="0" applyAlignment="1">
      <alignment horizontal="center"/>
    </xf>
    <xf numFmtId="0" fontId="0" fillId="0" borderId="25" xfId="0" applyBorder="1" applyAlignment="1">
      <alignment horizontal="center"/>
    </xf>
    <xf numFmtId="0" fontId="0" fillId="0" borderId="5" xfId="0" applyBorder="1" applyAlignment="1">
      <alignment horizontal="center"/>
    </xf>
    <xf numFmtId="49" fontId="0" fillId="2" borderId="26" xfId="0" applyNumberFormat="1" applyFill="1" applyBorder="1" applyAlignment="1" applyProtection="1">
      <alignment horizontal="center"/>
      <protection locked="0"/>
    </xf>
    <xf numFmtId="49" fontId="0" fillId="2" borderId="16" xfId="0" applyNumberFormat="1" applyFill="1" applyBorder="1" applyAlignment="1" applyProtection="1">
      <alignment horizontal="center"/>
      <protection locked="0"/>
    </xf>
    <xf numFmtId="0" fontId="1" fillId="2" borderId="27" xfId="0" applyFont="1" applyFill="1" applyBorder="1" applyAlignment="1" applyProtection="1">
      <alignment horizontal="left" wrapText="1"/>
      <protection locked="0"/>
    </xf>
    <xf numFmtId="0" fontId="1" fillId="2" borderId="28" xfId="0" applyFont="1" applyFill="1" applyBorder="1" applyAlignment="1" applyProtection="1">
      <alignment horizontal="left" wrapText="1"/>
      <protection locked="0"/>
    </xf>
    <xf numFmtId="0" fontId="1" fillId="2" borderId="13" xfId="0" applyFont="1" applyFill="1" applyBorder="1" applyAlignment="1" applyProtection="1">
      <alignment horizontal="left" wrapText="1"/>
      <protection locked="0"/>
    </xf>
    <xf numFmtId="49" fontId="5" fillId="0" borderId="4" xfId="0" applyNumberFormat="1" applyFont="1" applyBorder="1" applyAlignment="1" applyProtection="1">
      <alignment horizontal="center"/>
      <protection locked="0"/>
    </xf>
    <xf numFmtId="49" fontId="5" fillId="0" borderId="0" xfId="0" applyNumberFormat="1" applyFont="1" applyAlignment="1" applyProtection="1">
      <alignment horizontal="center"/>
      <protection locked="0"/>
    </xf>
    <xf numFmtId="49" fontId="5" fillId="0" borderId="5" xfId="0" applyNumberFormat="1" applyFont="1" applyBorder="1" applyAlignment="1" applyProtection="1">
      <alignment horizontal="center"/>
      <protection locked="0"/>
    </xf>
    <xf numFmtId="0" fontId="1" fillId="7" borderId="22" xfId="0" applyFont="1" applyFill="1" applyBorder="1" applyAlignment="1" applyProtection="1">
      <alignment horizontal="left" vertical="top" wrapText="1"/>
      <protection locked="0"/>
    </xf>
    <xf numFmtId="0" fontId="1" fillId="7" borderId="29" xfId="0" applyFont="1" applyFill="1" applyBorder="1" applyAlignment="1" applyProtection="1">
      <alignment horizontal="left" vertical="top" wrapText="1"/>
      <protection locked="0"/>
    </xf>
    <xf numFmtId="0" fontId="1" fillId="2" borderId="30" xfId="0" applyFont="1" applyFill="1" applyBorder="1" applyAlignment="1" applyProtection="1">
      <alignment horizontal="left" wrapText="1"/>
      <protection locked="0"/>
    </xf>
    <xf numFmtId="0" fontId="1" fillId="2" borderId="14" xfId="0" applyFont="1" applyFill="1" applyBorder="1" applyAlignment="1" applyProtection="1">
      <alignment horizontal="left" wrapText="1"/>
      <protection locked="0"/>
    </xf>
    <xf numFmtId="0" fontId="1" fillId="2" borderId="31" xfId="0" applyFont="1" applyFill="1" applyBorder="1" applyAlignment="1" applyProtection="1">
      <alignment horizontal="left" wrapText="1"/>
      <protection locked="0"/>
    </xf>
    <xf numFmtId="0" fontId="1" fillId="2" borderId="32" xfId="0" applyFont="1" applyFill="1" applyBorder="1" applyAlignment="1" applyProtection="1">
      <alignment horizontal="left" wrapText="1"/>
      <protection locked="0"/>
    </xf>
  </cellXfs>
  <cellStyles count="2">
    <cellStyle name="Currency" xfId="1" builtinId="4"/>
    <cellStyle name="Normal" xfId="0" builtinId="0"/>
  </cellStyles>
  <dxfs count="11">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s>
  <tableStyles count="0" defaultTableStyle="TableStyleMedium2"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R61"/>
  <sheetViews>
    <sheetView topLeftCell="A24" zoomScaleNormal="100" workbookViewId="0">
      <selection activeCell="D56" sqref="D56"/>
    </sheetView>
  </sheetViews>
  <sheetFormatPr defaultRowHeight="12.75" x14ac:dyDescent="0.2"/>
  <cols>
    <col min="1" max="1" width="17.28515625" style="192" customWidth="1"/>
    <col min="2" max="2" width="20" style="192" customWidth="1"/>
    <col min="3" max="3" width="33.140625" style="192" customWidth="1"/>
    <col min="4" max="4" width="39" style="192" customWidth="1"/>
    <col min="5" max="5" width="17.5703125" style="192" bestFit="1" customWidth="1"/>
    <col min="6" max="6" width="13.85546875" style="196" customWidth="1"/>
    <col min="7" max="7" width="29.28515625" style="192" customWidth="1"/>
    <col min="8" max="8" width="16.5703125" style="196" customWidth="1"/>
    <col min="9" max="9" width="12.28515625" style="196" bestFit="1" customWidth="1"/>
    <col min="10" max="10" width="10.140625" style="192" bestFit="1" customWidth="1"/>
    <col min="11" max="11" width="10" style="192" customWidth="1"/>
    <col min="12" max="12" width="21.140625" style="196" bestFit="1" customWidth="1"/>
    <col min="13" max="13" width="16" style="192" bestFit="1" customWidth="1"/>
    <col min="14" max="14" width="18.85546875" style="192" bestFit="1" customWidth="1"/>
    <col min="15" max="15" width="16.42578125" style="192" bestFit="1" customWidth="1"/>
    <col min="16" max="16" width="15.7109375" style="192" bestFit="1" customWidth="1"/>
    <col min="17" max="17" width="17.7109375" style="192" bestFit="1" customWidth="1"/>
    <col min="18" max="18" width="11.85546875" style="192" bestFit="1" customWidth="1"/>
    <col min="19" max="16384" width="9.140625" style="192"/>
  </cols>
  <sheetData>
    <row r="2" spans="1:18" ht="23.25" x14ac:dyDescent="0.2">
      <c r="A2" s="898" t="s">
        <v>0</v>
      </c>
      <c r="B2" s="899"/>
      <c r="C2" s="899"/>
      <c r="D2" s="899"/>
      <c r="E2" s="899"/>
      <c r="F2" s="899"/>
      <c r="G2" s="899"/>
      <c r="H2" s="899"/>
      <c r="I2" s="899"/>
      <c r="J2" s="899"/>
      <c r="K2" s="899"/>
      <c r="L2" s="899"/>
      <c r="M2" s="899"/>
      <c r="N2" s="899"/>
      <c r="O2" s="899"/>
      <c r="P2" s="899"/>
      <c r="Q2" s="899"/>
      <c r="R2" s="899"/>
    </row>
    <row r="3" spans="1:18" ht="69.75" customHeight="1" thickBot="1" x14ac:dyDescent="0.25">
      <c r="A3" s="900" t="s">
        <v>1</v>
      </c>
      <c r="B3" s="901"/>
      <c r="C3" s="901"/>
      <c r="D3" s="901"/>
      <c r="E3" s="901"/>
      <c r="F3" s="901"/>
      <c r="G3" s="901"/>
      <c r="H3" s="901"/>
      <c r="I3" s="900" t="s">
        <v>2</v>
      </c>
      <c r="J3" s="901"/>
      <c r="K3" s="901"/>
      <c r="L3" s="901"/>
      <c r="M3" s="901"/>
      <c r="N3" s="901"/>
      <c r="O3" s="901"/>
      <c r="P3" s="901"/>
      <c r="Q3" s="901"/>
      <c r="R3" s="901"/>
    </row>
    <row r="4" spans="1:18" s="118" customFormat="1" ht="19.5" customHeight="1" x14ac:dyDescent="0.2">
      <c r="A4" s="902" t="s">
        <v>3</v>
      </c>
      <c r="B4" s="903"/>
      <c r="C4" s="903"/>
      <c r="D4" s="903"/>
      <c r="E4" s="904"/>
      <c r="F4" s="902" t="s">
        <v>4</v>
      </c>
      <c r="G4" s="903"/>
      <c r="H4" s="903"/>
      <c r="I4" s="903"/>
      <c r="J4" s="903"/>
      <c r="K4" s="903"/>
      <c r="L4" s="359"/>
      <c r="M4" s="902" t="s">
        <v>5</v>
      </c>
      <c r="N4" s="903"/>
      <c r="O4" s="903"/>
      <c r="P4" s="903"/>
      <c r="Q4" s="903"/>
      <c r="R4" s="904"/>
    </row>
    <row r="5" spans="1:18" s="118" customFormat="1" x14ac:dyDescent="0.2">
      <c r="A5" s="891" t="s">
        <v>6</v>
      </c>
      <c r="B5" s="905" t="s">
        <v>7</v>
      </c>
      <c r="C5" s="891" t="s">
        <v>8</v>
      </c>
      <c r="D5" s="891" t="s">
        <v>9</v>
      </c>
      <c r="E5" s="905" t="s">
        <v>10</v>
      </c>
      <c r="F5" s="892" t="s">
        <v>11</v>
      </c>
      <c r="G5" s="905" t="s">
        <v>12</v>
      </c>
      <c r="H5" s="892" t="s">
        <v>13</v>
      </c>
      <c r="I5" s="891" t="s">
        <v>14</v>
      </c>
      <c r="J5" s="891"/>
      <c r="K5" s="891"/>
      <c r="L5" s="892" t="s">
        <v>15</v>
      </c>
      <c r="M5" s="887" t="s">
        <v>16</v>
      </c>
      <c r="N5" s="887" t="s">
        <v>17</v>
      </c>
      <c r="O5" s="887" t="s">
        <v>18</v>
      </c>
      <c r="P5" s="887" t="s">
        <v>19</v>
      </c>
      <c r="Q5" s="887" t="s">
        <v>20</v>
      </c>
      <c r="R5" s="889" t="s">
        <v>21</v>
      </c>
    </row>
    <row r="6" spans="1:18" s="118" customFormat="1" x14ac:dyDescent="0.2">
      <c r="A6" s="891"/>
      <c r="B6" s="905"/>
      <c r="C6" s="891"/>
      <c r="D6" s="891"/>
      <c r="E6" s="905"/>
      <c r="F6" s="892"/>
      <c r="G6" s="905"/>
      <c r="H6" s="892"/>
      <c r="I6" s="463" t="s">
        <v>22</v>
      </c>
      <c r="J6" s="464" t="s">
        <v>23</v>
      </c>
      <c r="K6" s="464" t="s">
        <v>24</v>
      </c>
      <c r="L6" s="892"/>
      <c r="M6" s="888"/>
      <c r="N6" s="888"/>
      <c r="O6" s="888"/>
      <c r="P6" s="888"/>
      <c r="Q6" s="888"/>
      <c r="R6" s="890"/>
    </row>
    <row r="7" spans="1:18" s="454" customFormat="1" ht="15.75" x14ac:dyDescent="0.2">
      <c r="A7" s="459" t="s">
        <v>25</v>
      </c>
      <c r="B7" s="459"/>
      <c r="C7" s="459"/>
      <c r="D7" s="459"/>
      <c r="E7" s="459"/>
      <c r="F7" s="459"/>
      <c r="G7" s="459"/>
      <c r="H7" s="459"/>
      <c r="I7" s="459"/>
      <c r="J7" s="459"/>
      <c r="K7" s="459"/>
      <c r="L7" s="459"/>
      <c r="M7" s="490"/>
      <c r="N7" s="490"/>
      <c r="O7" s="490"/>
      <c r="P7" s="490"/>
      <c r="Q7" s="490"/>
      <c r="R7" s="490"/>
    </row>
    <row r="8" spans="1:18" s="118" customFormat="1" x14ac:dyDescent="0.2">
      <c r="A8" s="151" t="s">
        <v>26</v>
      </c>
      <c r="B8" s="265">
        <v>45013</v>
      </c>
      <c r="C8" s="151" t="s">
        <v>27</v>
      </c>
      <c r="D8" s="151" t="s">
        <v>28</v>
      </c>
      <c r="E8" s="151" t="s">
        <v>29</v>
      </c>
      <c r="F8" s="360">
        <v>155969.76999999999</v>
      </c>
      <c r="G8" s="151" t="s">
        <v>30</v>
      </c>
      <c r="H8" s="360">
        <v>155969.76999999999</v>
      </c>
      <c r="I8" s="360">
        <v>155969.76999999999</v>
      </c>
      <c r="J8" s="177">
        <v>44210</v>
      </c>
      <c r="K8" s="151">
        <v>1183297</v>
      </c>
      <c r="L8" s="360">
        <f>F8-H8</f>
        <v>0</v>
      </c>
      <c r="M8" s="151"/>
      <c r="N8" s="151"/>
      <c r="O8" s="151"/>
      <c r="P8" s="151"/>
      <c r="Q8" s="151"/>
      <c r="R8" s="151"/>
    </row>
    <row r="9" spans="1:18" s="118" customFormat="1" x14ac:dyDescent="0.2">
      <c r="A9" s="151" t="s">
        <v>31</v>
      </c>
      <c r="B9" s="265">
        <v>45777</v>
      </c>
      <c r="C9" s="151" t="s">
        <v>32</v>
      </c>
      <c r="D9" s="151" t="s">
        <v>33</v>
      </c>
      <c r="E9" s="151" t="s">
        <v>34</v>
      </c>
      <c r="F9" s="360">
        <v>12616.01</v>
      </c>
      <c r="G9" s="151" t="s">
        <v>35</v>
      </c>
      <c r="H9" s="360">
        <v>12616.01</v>
      </c>
      <c r="I9" s="360">
        <v>12616.01</v>
      </c>
      <c r="J9" s="177">
        <v>43839</v>
      </c>
      <c r="K9" s="151">
        <v>1041990</v>
      </c>
      <c r="L9" s="360">
        <f>F9-I9</f>
        <v>0</v>
      </c>
      <c r="M9" s="151"/>
      <c r="N9" s="151"/>
      <c r="O9" s="151"/>
      <c r="P9" s="151"/>
      <c r="Q9" s="151"/>
      <c r="R9" s="151"/>
    </row>
    <row r="10" spans="1:18" s="118" customFormat="1" x14ac:dyDescent="0.2">
      <c r="A10" s="151" t="s">
        <v>36</v>
      </c>
      <c r="B10" s="265">
        <v>45750</v>
      </c>
      <c r="C10" s="151" t="s">
        <v>32</v>
      </c>
      <c r="D10" s="151" t="s">
        <v>37</v>
      </c>
      <c r="E10" s="151" t="s">
        <v>38</v>
      </c>
      <c r="F10" s="360">
        <v>12616.01</v>
      </c>
      <c r="G10" s="151" t="s">
        <v>35</v>
      </c>
      <c r="H10" s="360">
        <v>12616.01</v>
      </c>
      <c r="I10" s="360">
        <v>12616.01</v>
      </c>
      <c r="J10" s="177">
        <v>43896</v>
      </c>
      <c r="K10" s="151">
        <v>1067581</v>
      </c>
      <c r="L10" s="360">
        <f>F10-I10</f>
        <v>0</v>
      </c>
      <c r="M10" s="151"/>
      <c r="N10" s="151"/>
      <c r="O10" s="151"/>
      <c r="P10" s="151"/>
      <c r="Q10" s="151"/>
      <c r="R10" s="151"/>
    </row>
    <row r="11" spans="1:18" s="118" customFormat="1" x14ac:dyDescent="0.2">
      <c r="A11" s="831" t="s">
        <v>39</v>
      </c>
      <c r="B11" s="832">
        <v>45891</v>
      </c>
      <c r="C11" s="831" t="s">
        <v>32</v>
      </c>
      <c r="D11" s="831" t="s">
        <v>40</v>
      </c>
      <c r="E11" s="831" t="s">
        <v>41</v>
      </c>
      <c r="F11" s="833">
        <v>12905.46</v>
      </c>
      <c r="G11" s="831" t="s">
        <v>35</v>
      </c>
      <c r="H11" s="833">
        <v>12905.46</v>
      </c>
      <c r="I11" s="833">
        <v>12905.46</v>
      </c>
      <c r="J11" s="834">
        <v>44595</v>
      </c>
      <c r="K11" s="831">
        <v>1339660</v>
      </c>
      <c r="L11" s="833">
        <f>F11-H11</f>
        <v>0</v>
      </c>
      <c r="M11" s="831"/>
      <c r="N11" s="831"/>
      <c r="O11" s="831"/>
      <c r="P11" s="831"/>
      <c r="Q11" s="831"/>
      <c r="R11" s="831"/>
    </row>
    <row r="12" spans="1:18" s="118" customFormat="1" x14ac:dyDescent="0.2">
      <c r="A12" s="151" t="s">
        <v>42</v>
      </c>
      <c r="B12" s="265">
        <v>45799</v>
      </c>
      <c r="C12" s="151" t="s">
        <v>43</v>
      </c>
      <c r="D12" s="151" t="s">
        <v>44</v>
      </c>
      <c r="E12" s="151" t="s">
        <v>45</v>
      </c>
      <c r="F12" s="360">
        <v>24368.880000000001</v>
      </c>
      <c r="G12" s="151" t="s">
        <v>46</v>
      </c>
      <c r="H12" s="360">
        <v>24368.880000000001</v>
      </c>
      <c r="I12" s="360">
        <v>24368.880000000001</v>
      </c>
      <c r="J12" s="177">
        <v>43726</v>
      </c>
      <c r="K12" s="151">
        <v>1008673</v>
      </c>
      <c r="L12" s="360">
        <v>0</v>
      </c>
      <c r="M12" s="151"/>
      <c r="N12" s="151"/>
      <c r="O12" s="151"/>
      <c r="P12" s="151"/>
      <c r="Q12" s="151"/>
      <c r="R12" s="151"/>
    </row>
    <row r="13" spans="1:18" s="214" customFormat="1" x14ac:dyDescent="0.2">
      <c r="A13" s="180" t="s">
        <v>47</v>
      </c>
      <c r="B13" s="253">
        <v>45195</v>
      </c>
      <c r="C13" s="180" t="s">
        <v>48</v>
      </c>
      <c r="D13" s="180" t="s">
        <v>49</v>
      </c>
      <c r="E13" s="180" t="s">
        <v>50</v>
      </c>
      <c r="F13" s="448">
        <v>1349619.3</v>
      </c>
      <c r="G13" s="180" t="s">
        <v>51</v>
      </c>
      <c r="H13" s="448">
        <v>920329</v>
      </c>
      <c r="I13" s="835">
        <v>920329</v>
      </c>
      <c r="J13" s="181">
        <v>44873</v>
      </c>
      <c r="K13" s="180">
        <v>1467606</v>
      </c>
      <c r="L13" s="448">
        <f>F13-H13</f>
        <v>429290.30000000005</v>
      </c>
      <c r="M13" s="180"/>
      <c r="N13" s="180"/>
      <c r="O13" s="180"/>
      <c r="P13" s="180"/>
      <c r="Q13" s="180"/>
      <c r="R13" s="180"/>
    </row>
    <row r="14" spans="1:18" s="214" customFormat="1" x14ac:dyDescent="0.2">
      <c r="A14" s="180" t="s">
        <v>52</v>
      </c>
      <c r="B14" s="253">
        <v>45995</v>
      </c>
      <c r="C14" s="180" t="s">
        <v>32</v>
      </c>
      <c r="D14" s="180" t="s">
        <v>53</v>
      </c>
      <c r="E14" s="180" t="s">
        <v>54</v>
      </c>
      <c r="F14" s="448">
        <v>29339.55</v>
      </c>
      <c r="G14" s="180" t="s">
        <v>35</v>
      </c>
      <c r="H14" s="448"/>
      <c r="I14" s="448"/>
      <c r="J14" s="180"/>
      <c r="K14" s="180"/>
      <c r="L14" s="448">
        <v>29339.55</v>
      </c>
      <c r="M14" s="180"/>
      <c r="N14" s="180"/>
      <c r="O14" s="180"/>
      <c r="P14" s="180"/>
      <c r="Q14" s="180"/>
      <c r="R14" s="180"/>
    </row>
    <row r="15" spans="1:18" s="214" customFormat="1" x14ac:dyDescent="0.2">
      <c r="A15" s="460" t="s">
        <v>55</v>
      </c>
      <c r="B15" s="699">
        <v>45334</v>
      </c>
      <c r="C15" s="460" t="s">
        <v>27</v>
      </c>
      <c r="D15" s="460" t="s">
        <v>56</v>
      </c>
      <c r="E15" s="460" t="s">
        <v>57</v>
      </c>
      <c r="F15" s="461">
        <v>108556.33</v>
      </c>
      <c r="G15" s="460" t="s">
        <v>58</v>
      </c>
      <c r="H15" s="461"/>
      <c r="I15" s="461"/>
      <c r="J15" s="460"/>
      <c r="K15" s="460"/>
      <c r="L15" s="461">
        <v>108556.33</v>
      </c>
      <c r="M15" s="460"/>
      <c r="N15" s="460"/>
      <c r="O15" s="460"/>
      <c r="P15" s="460"/>
      <c r="Q15" s="460"/>
      <c r="R15" s="460"/>
    </row>
    <row r="16" spans="1:18" s="450" customFormat="1" ht="15.75" x14ac:dyDescent="0.25">
      <c r="A16" s="457" t="s">
        <v>59</v>
      </c>
      <c r="B16" s="457"/>
      <c r="C16" s="457"/>
      <c r="D16" s="457"/>
      <c r="E16" s="457"/>
      <c r="F16" s="458"/>
      <c r="G16" s="457"/>
      <c r="H16" s="458"/>
      <c r="I16" s="458"/>
      <c r="J16" s="457"/>
      <c r="K16" s="457"/>
      <c r="L16" s="458">
        <f>SUM(L8:L15)</f>
        <v>567186.18000000005</v>
      </c>
      <c r="M16" s="449"/>
      <c r="N16" s="449"/>
      <c r="O16" s="449"/>
      <c r="P16" s="449"/>
      <c r="Q16" s="449"/>
      <c r="R16" s="449"/>
    </row>
    <row r="17" spans="1:18" s="450" customFormat="1" ht="15.75" x14ac:dyDescent="0.25">
      <c r="F17" s="556"/>
      <c r="H17" s="556"/>
      <c r="I17" s="556"/>
      <c r="L17" s="556"/>
    </row>
    <row r="18" spans="1:18" s="118" customFormat="1" x14ac:dyDescent="0.2">
      <c r="F18" s="462"/>
      <c r="H18" s="462"/>
      <c r="I18" s="462"/>
      <c r="L18" s="462"/>
    </row>
    <row r="19" spans="1:18" s="450" customFormat="1" ht="15.75" x14ac:dyDescent="0.25">
      <c r="A19" s="390" t="s">
        <v>60</v>
      </c>
      <c r="B19" s="390"/>
      <c r="C19" s="390"/>
      <c r="D19" s="390"/>
      <c r="E19" s="390"/>
      <c r="F19" s="390"/>
      <c r="G19" s="390"/>
      <c r="H19" s="390"/>
      <c r="I19" s="390"/>
      <c r="J19" s="390"/>
      <c r="K19" s="390"/>
      <c r="L19" s="390"/>
      <c r="M19" s="449"/>
      <c r="N19" s="449"/>
      <c r="O19" s="449"/>
      <c r="P19" s="449"/>
      <c r="Q19" s="449"/>
      <c r="R19" s="449"/>
    </row>
    <row r="20" spans="1:18" s="118" customFormat="1" x14ac:dyDescent="0.2">
      <c r="A20" s="836" t="s">
        <v>61</v>
      </c>
      <c r="B20" s="837">
        <v>45862</v>
      </c>
      <c r="C20" s="836" t="s">
        <v>62</v>
      </c>
      <c r="D20" s="836" t="s">
        <v>63</v>
      </c>
      <c r="E20" s="836" t="s">
        <v>64</v>
      </c>
      <c r="F20" s="838">
        <v>84712.25</v>
      </c>
      <c r="G20" s="836"/>
      <c r="H20" s="838">
        <v>84712.25</v>
      </c>
      <c r="I20" s="838">
        <v>84712.24</v>
      </c>
      <c r="J20" s="839">
        <v>43923</v>
      </c>
      <c r="K20" s="836">
        <v>1080855</v>
      </c>
      <c r="L20" s="838">
        <f>F20-H20</f>
        <v>0</v>
      </c>
      <c r="M20" s="836"/>
      <c r="N20" s="836"/>
      <c r="O20" s="836"/>
      <c r="P20" s="836"/>
      <c r="Q20" s="836"/>
      <c r="R20" s="836"/>
    </row>
    <row r="21" spans="1:18" s="118" customFormat="1" x14ac:dyDescent="0.2">
      <c r="A21" s="151" t="s">
        <v>65</v>
      </c>
      <c r="B21" s="265">
        <v>45831</v>
      </c>
      <c r="C21" s="151" t="s">
        <v>66</v>
      </c>
      <c r="D21" s="151" t="s">
        <v>67</v>
      </c>
      <c r="E21" s="151" t="s">
        <v>68</v>
      </c>
      <c r="F21" s="360">
        <v>8636.2099999999991</v>
      </c>
      <c r="G21" s="151" t="s">
        <v>69</v>
      </c>
      <c r="H21" s="360">
        <v>8636.2099999999991</v>
      </c>
      <c r="I21" s="360">
        <v>8636.2099999999991</v>
      </c>
      <c r="J21" s="177">
        <v>44421</v>
      </c>
      <c r="K21" s="151">
        <v>1269108</v>
      </c>
      <c r="L21" s="360">
        <f>F21-H21</f>
        <v>0</v>
      </c>
      <c r="M21" s="151"/>
      <c r="N21" s="151"/>
      <c r="O21" s="151"/>
      <c r="P21" s="151"/>
      <c r="Q21" s="151"/>
      <c r="R21" s="151"/>
    </row>
    <row r="22" spans="1:18" s="214" customFormat="1" x14ac:dyDescent="0.2">
      <c r="A22" s="180" t="s">
        <v>70</v>
      </c>
      <c r="B22" s="253">
        <v>45832</v>
      </c>
      <c r="C22" s="180" t="s">
        <v>71</v>
      </c>
      <c r="D22" s="180" t="s">
        <v>72</v>
      </c>
      <c r="E22" s="180" t="s">
        <v>73</v>
      </c>
      <c r="F22" s="448">
        <v>32383.95</v>
      </c>
      <c r="G22" s="180" t="s">
        <v>74</v>
      </c>
      <c r="H22" s="448"/>
      <c r="I22" s="448"/>
      <c r="J22" s="180"/>
      <c r="K22" s="180"/>
      <c r="L22" s="448">
        <v>32383.95</v>
      </c>
      <c r="M22" s="180"/>
      <c r="N22" s="180"/>
      <c r="O22" s="180"/>
      <c r="P22" s="180"/>
      <c r="Q22" s="180"/>
      <c r="R22" s="180"/>
    </row>
    <row r="23" spans="1:18" s="118" customFormat="1" x14ac:dyDescent="0.2">
      <c r="A23" s="151" t="s">
        <v>75</v>
      </c>
      <c r="B23" s="265">
        <v>45869</v>
      </c>
      <c r="C23" s="151" t="s">
        <v>76</v>
      </c>
      <c r="D23" s="151" t="s">
        <v>77</v>
      </c>
      <c r="E23" s="151" t="s">
        <v>78</v>
      </c>
      <c r="F23" s="360">
        <v>-33383.53</v>
      </c>
      <c r="G23" s="151" t="s">
        <v>79</v>
      </c>
      <c r="H23" s="360"/>
      <c r="I23" s="360"/>
      <c r="J23" s="151"/>
      <c r="K23" s="151"/>
      <c r="L23" s="360">
        <v>0</v>
      </c>
      <c r="M23" s="151"/>
      <c r="N23" s="151"/>
      <c r="O23" s="151"/>
      <c r="P23" s="151"/>
      <c r="Q23" s="151"/>
      <c r="R23" s="151"/>
    </row>
    <row r="24" spans="1:18" s="118" customFormat="1" x14ac:dyDescent="0.2">
      <c r="A24" s="151" t="s">
        <v>80</v>
      </c>
      <c r="B24" s="265">
        <v>43779</v>
      </c>
      <c r="C24" s="151" t="s">
        <v>81</v>
      </c>
      <c r="D24" s="151" t="s">
        <v>82</v>
      </c>
      <c r="E24" s="151" t="s">
        <v>83</v>
      </c>
      <c r="F24" s="360">
        <v>201250.28</v>
      </c>
      <c r="G24" s="151"/>
      <c r="H24" s="360">
        <v>201250.28</v>
      </c>
      <c r="I24" s="360">
        <v>201250.28</v>
      </c>
      <c r="J24" s="177">
        <v>44019</v>
      </c>
      <c r="K24" s="151">
        <v>1107980</v>
      </c>
      <c r="L24" s="360">
        <f>F24-H24</f>
        <v>0</v>
      </c>
      <c r="M24" s="151"/>
      <c r="N24" s="151"/>
      <c r="O24" s="151"/>
      <c r="P24" s="151"/>
      <c r="Q24" s="151"/>
      <c r="R24" s="151"/>
    </row>
    <row r="25" spans="1:18" s="118" customFormat="1" x14ac:dyDescent="0.2">
      <c r="A25" s="151" t="s">
        <v>84</v>
      </c>
      <c r="B25" s="265">
        <v>45966</v>
      </c>
      <c r="C25" s="151" t="s">
        <v>85</v>
      </c>
      <c r="D25" s="151" t="s">
        <v>86</v>
      </c>
      <c r="E25" s="151" t="s">
        <v>87</v>
      </c>
      <c r="F25" s="360">
        <v>-6811</v>
      </c>
      <c r="G25" s="151" t="s">
        <v>88</v>
      </c>
      <c r="H25" s="360"/>
      <c r="I25" s="360"/>
      <c r="J25" s="151"/>
      <c r="K25" s="151"/>
      <c r="L25" s="360">
        <v>0</v>
      </c>
      <c r="M25" s="151"/>
      <c r="N25" s="151"/>
      <c r="O25" s="151"/>
      <c r="P25" s="151"/>
      <c r="Q25" s="151"/>
      <c r="R25" s="151"/>
    </row>
    <row r="26" spans="1:18" s="118" customFormat="1" x14ac:dyDescent="0.2">
      <c r="A26" s="151" t="s">
        <v>89</v>
      </c>
      <c r="B26" s="265">
        <v>45931</v>
      </c>
      <c r="C26" s="151" t="s">
        <v>90</v>
      </c>
      <c r="D26" s="151" t="s">
        <v>91</v>
      </c>
      <c r="E26" s="151" t="s">
        <v>92</v>
      </c>
      <c r="F26" s="360">
        <v>2160</v>
      </c>
      <c r="G26" s="151" t="s">
        <v>93</v>
      </c>
      <c r="H26" s="360">
        <v>2160</v>
      </c>
      <c r="I26" s="360">
        <v>2160</v>
      </c>
      <c r="J26" s="177">
        <v>44396</v>
      </c>
      <c r="K26" s="151">
        <v>1258150</v>
      </c>
      <c r="L26" s="360">
        <f>F26-H26</f>
        <v>0</v>
      </c>
      <c r="M26" s="151"/>
      <c r="N26" s="151"/>
      <c r="O26" s="151"/>
      <c r="P26" s="151"/>
      <c r="Q26" s="151"/>
      <c r="R26" s="151"/>
    </row>
    <row r="27" spans="1:18" s="214" customFormat="1" x14ac:dyDescent="0.2">
      <c r="A27" s="180" t="s">
        <v>94</v>
      </c>
      <c r="B27" s="253">
        <v>45911</v>
      </c>
      <c r="C27" s="180" t="s">
        <v>95</v>
      </c>
      <c r="D27" s="180" t="s">
        <v>96</v>
      </c>
      <c r="E27" s="180" t="s">
        <v>97</v>
      </c>
      <c r="F27" s="448">
        <v>29339.55</v>
      </c>
      <c r="G27" s="180" t="s">
        <v>98</v>
      </c>
      <c r="H27" s="448"/>
      <c r="I27" s="448"/>
      <c r="J27" s="180"/>
      <c r="K27" s="180"/>
      <c r="L27" s="448">
        <v>29339.55</v>
      </c>
      <c r="M27" s="180"/>
      <c r="N27" s="180"/>
      <c r="O27" s="180"/>
      <c r="P27" s="180"/>
      <c r="Q27" s="180"/>
      <c r="R27" s="180"/>
    </row>
    <row r="28" spans="1:18" s="118" customFormat="1" x14ac:dyDescent="0.2">
      <c r="A28" s="151" t="s">
        <v>99</v>
      </c>
      <c r="B28" s="265">
        <v>45997</v>
      </c>
      <c r="C28" s="151" t="s">
        <v>100</v>
      </c>
      <c r="D28" s="151" t="s">
        <v>101</v>
      </c>
      <c r="E28" s="451" t="s">
        <v>102</v>
      </c>
      <c r="F28" s="360">
        <v>44358.720000000001</v>
      </c>
      <c r="G28" s="151" t="s">
        <v>93</v>
      </c>
      <c r="H28" s="360">
        <v>44358.720000000001</v>
      </c>
      <c r="I28" s="360">
        <v>44358.720000000001</v>
      </c>
      <c r="J28" s="177">
        <v>43886</v>
      </c>
      <c r="K28" s="151">
        <v>1056815</v>
      </c>
      <c r="L28" s="452">
        <f>F28-I28</f>
        <v>0</v>
      </c>
      <c r="M28" s="151"/>
      <c r="N28" s="151"/>
      <c r="O28" s="151"/>
      <c r="P28" s="151"/>
      <c r="Q28" s="151"/>
      <c r="R28" s="151"/>
    </row>
    <row r="29" spans="1:18" s="118" customFormat="1" x14ac:dyDescent="0.2">
      <c r="A29" s="151" t="s">
        <v>103</v>
      </c>
      <c r="B29" s="265">
        <v>45881</v>
      </c>
      <c r="C29" s="151" t="s">
        <v>104</v>
      </c>
      <c r="D29" s="151" t="s">
        <v>82</v>
      </c>
      <c r="E29" s="451" t="s">
        <v>105</v>
      </c>
      <c r="F29" s="360">
        <v>0</v>
      </c>
      <c r="G29" s="151"/>
      <c r="H29" s="360"/>
      <c r="I29" s="360"/>
      <c r="J29" s="151"/>
      <c r="K29" s="151"/>
      <c r="L29" s="360">
        <v>0</v>
      </c>
      <c r="M29" s="151"/>
      <c r="N29" s="151"/>
      <c r="O29" s="151"/>
      <c r="P29" s="151"/>
      <c r="Q29" s="151"/>
      <c r="R29" s="151"/>
    </row>
    <row r="30" spans="1:18" s="118" customFormat="1" x14ac:dyDescent="0.2">
      <c r="A30" s="151" t="s">
        <v>106</v>
      </c>
      <c r="B30" s="265">
        <v>45959</v>
      </c>
      <c r="C30" s="151" t="s">
        <v>107</v>
      </c>
      <c r="D30" s="151" t="s">
        <v>108</v>
      </c>
      <c r="E30" s="151" t="s">
        <v>109</v>
      </c>
      <c r="F30" s="360">
        <v>-61832.35</v>
      </c>
      <c r="G30" s="151" t="s">
        <v>79</v>
      </c>
      <c r="H30" s="360"/>
      <c r="I30" s="360"/>
      <c r="J30" s="151"/>
      <c r="K30" s="151"/>
      <c r="L30" s="360">
        <v>0</v>
      </c>
      <c r="M30" s="151"/>
      <c r="N30" s="151"/>
      <c r="O30" s="151"/>
      <c r="P30" s="151"/>
      <c r="Q30" s="151"/>
      <c r="R30" s="151"/>
    </row>
    <row r="31" spans="1:18" s="118" customFormat="1" x14ac:dyDescent="0.2">
      <c r="A31" s="151" t="s">
        <v>110</v>
      </c>
      <c r="B31" s="265">
        <v>45702</v>
      </c>
      <c r="C31" s="151" t="s">
        <v>111</v>
      </c>
      <c r="D31" s="151" t="s">
        <v>112</v>
      </c>
      <c r="E31" s="151" t="s">
        <v>113</v>
      </c>
      <c r="F31" s="360">
        <v>-23276.07</v>
      </c>
      <c r="G31" s="151" t="s">
        <v>114</v>
      </c>
      <c r="H31" s="360"/>
      <c r="I31" s="360"/>
      <c r="J31" s="151"/>
      <c r="K31" s="151"/>
      <c r="L31" s="360">
        <v>0</v>
      </c>
      <c r="M31" s="151"/>
      <c r="N31" s="151"/>
      <c r="O31" s="151"/>
      <c r="P31" s="151"/>
      <c r="Q31" s="151"/>
      <c r="R31" s="151"/>
    </row>
    <row r="32" spans="1:18" s="118" customFormat="1" x14ac:dyDescent="0.2">
      <c r="A32" s="151" t="s">
        <v>80</v>
      </c>
      <c r="B32" s="265">
        <v>45941</v>
      </c>
      <c r="C32" s="151" t="s">
        <v>115</v>
      </c>
      <c r="D32" s="151" t="s">
        <v>82</v>
      </c>
      <c r="E32" s="151" t="s">
        <v>116</v>
      </c>
      <c r="F32" s="360">
        <v>201250.28</v>
      </c>
      <c r="G32" s="151"/>
      <c r="H32" s="360">
        <v>201250.28</v>
      </c>
      <c r="I32" s="360">
        <v>201250.25</v>
      </c>
      <c r="J32" s="177">
        <v>44019</v>
      </c>
      <c r="K32" s="151">
        <v>1107980</v>
      </c>
      <c r="L32" s="360">
        <f>H32-I32</f>
        <v>2.9999999998835847E-2</v>
      </c>
      <c r="M32" s="151"/>
      <c r="N32" s="151"/>
      <c r="O32" s="151"/>
      <c r="P32" s="151"/>
      <c r="Q32" s="151"/>
      <c r="R32" s="151"/>
    </row>
    <row r="33" spans="1:18" s="118" customFormat="1" x14ac:dyDescent="0.2">
      <c r="A33" s="151" t="s">
        <v>117</v>
      </c>
      <c r="B33" s="265">
        <v>45821</v>
      </c>
      <c r="C33" s="151" t="s">
        <v>118</v>
      </c>
      <c r="D33" s="151" t="s">
        <v>119</v>
      </c>
      <c r="E33" s="151" t="s">
        <v>120</v>
      </c>
      <c r="F33" s="360">
        <v>16765.2</v>
      </c>
      <c r="G33" s="151"/>
      <c r="H33" s="360">
        <v>16765.2</v>
      </c>
      <c r="I33" s="360">
        <v>16765.2</v>
      </c>
      <c r="J33" s="177">
        <v>44399</v>
      </c>
      <c r="K33" s="151">
        <v>1261137</v>
      </c>
      <c r="L33" s="360">
        <f>F33-H33</f>
        <v>0</v>
      </c>
      <c r="M33" s="151"/>
      <c r="N33" s="151"/>
      <c r="O33" s="151"/>
      <c r="P33" s="151"/>
      <c r="Q33" s="151"/>
      <c r="R33" s="151"/>
    </row>
    <row r="34" spans="1:18" s="118" customFormat="1" x14ac:dyDescent="0.2">
      <c r="A34" s="151" t="s">
        <v>121</v>
      </c>
      <c r="B34" s="265">
        <v>45819</v>
      </c>
      <c r="C34" s="151" t="s">
        <v>122</v>
      </c>
      <c r="D34" s="151" t="s">
        <v>123</v>
      </c>
      <c r="E34" s="151" t="s">
        <v>124</v>
      </c>
      <c r="F34" s="360">
        <v>-14236.82</v>
      </c>
      <c r="G34" s="151" t="s">
        <v>79</v>
      </c>
      <c r="H34" s="360"/>
      <c r="I34" s="360"/>
      <c r="J34" s="151"/>
      <c r="K34" s="151"/>
      <c r="L34" s="360">
        <v>0</v>
      </c>
      <c r="M34" s="151"/>
      <c r="N34" s="151"/>
      <c r="O34" s="151"/>
      <c r="P34" s="151"/>
      <c r="Q34" s="151"/>
      <c r="R34" s="151"/>
    </row>
    <row r="35" spans="1:18" s="214" customFormat="1" x14ac:dyDescent="0.2">
      <c r="A35" s="180" t="s">
        <v>125</v>
      </c>
      <c r="B35" s="253">
        <v>45835</v>
      </c>
      <c r="C35" s="180" t="s">
        <v>126</v>
      </c>
      <c r="D35" s="180" t="s">
        <v>127</v>
      </c>
      <c r="E35" s="180" t="s">
        <v>128</v>
      </c>
      <c r="F35" s="448">
        <v>60719.85</v>
      </c>
      <c r="G35" s="180"/>
      <c r="H35" s="448"/>
      <c r="I35" s="448"/>
      <c r="J35" s="180"/>
      <c r="K35" s="180"/>
      <c r="L35" s="448">
        <v>60719.85</v>
      </c>
      <c r="M35" s="180"/>
      <c r="N35" s="180"/>
      <c r="O35" s="180"/>
      <c r="P35" s="180"/>
      <c r="Q35" s="180"/>
      <c r="R35" s="180"/>
    </row>
    <row r="36" spans="1:18" s="118" customFormat="1" x14ac:dyDescent="0.2">
      <c r="A36" s="151" t="s">
        <v>129</v>
      </c>
      <c r="B36" s="265">
        <v>45763</v>
      </c>
      <c r="C36" s="151" t="s">
        <v>130</v>
      </c>
      <c r="D36" s="151" t="s">
        <v>131</v>
      </c>
      <c r="E36" s="151" t="s">
        <v>132</v>
      </c>
      <c r="F36" s="360">
        <v>0</v>
      </c>
      <c r="G36" s="151" t="s">
        <v>133</v>
      </c>
      <c r="H36" s="360"/>
      <c r="I36" s="360"/>
      <c r="J36" s="151"/>
      <c r="K36" s="151"/>
      <c r="L36" s="360">
        <v>0</v>
      </c>
      <c r="M36" s="151"/>
      <c r="N36" s="151"/>
      <c r="O36" s="151"/>
      <c r="P36" s="151"/>
      <c r="Q36" s="151"/>
      <c r="R36" s="151"/>
    </row>
    <row r="37" spans="1:18" s="214" customFormat="1" x14ac:dyDescent="0.2">
      <c r="A37" s="180" t="s">
        <v>52</v>
      </c>
      <c r="B37" s="253">
        <v>45995</v>
      </c>
      <c r="C37" s="180" t="s">
        <v>134</v>
      </c>
      <c r="D37" s="180" t="s">
        <v>53</v>
      </c>
      <c r="E37" s="180" t="s">
        <v>54</v>
      </c>
      <c r="F37" s="448">
        <v>58679.1</v>
      </c>
      <c r="G37" s="180" t="s">
        <v>74</v>
      </c>
      <c r="H37" s="448"/>
      <c r="I37" s="448"/>
      <c r="J37" s="180"/>
      <c r="K37" s="180"/>
      <c r="L37" s="448">
        <v>58679.1</v>
      </c>
      <c r="M37" s="180"/>
      <c r="N37" s="180"/>
      <c r="O37" s="180"/>
      <c r="P37" s="180"/>
      <c r="Q37" s="180"/>
      <c r="R37" s="180"/>
    </row>
    <row r="38" spans="1:18" s="118" customFormat="1" x14ac:dyDescent="0.2">
      <c r="A38" s="151" t="s">
        <v>135</v>
      </c>
      <c r="B38" s="265">
        <v>46106</v>
      </c>
      <c r="C38" s="151" t="s">
        <v>136</v>
      </c>
      <c r="D38" s="151" t="s">
        <v>137</v>
      </c>
      <c r="E38" s="151" t="s">
        <v>138</v>
      </c>
      <c r="F38" s="360">
        <v>17088.599999999999</v>
      </c>
      <c r="G38" s="151"/>
      <c r="H38" s="360">
        <v>17088.599999999999</v>
      </c>
      <c r="I38" s="360">
        <v>17088.599999999999</v>
      </c>
      <c r="J38" s="177">
        <v>44014</v>
      </c>
      <c r="K38" s="151">
        <v>1106957</v>
      </c>
      <c r="L38" s="360">
        <f>F38-H38</f>
        <v>0</v>
      </c>
      <c r="M38" s="151"/>
      <c r="N38" s="151"/>
      <c r="O38" s="151"/>
      <c r="P38" s="151"/>
      <c r="Q38" s="151"/>
      <c r="R38" s="151"/>
    </row>
    <row r="39" spans="1:18" s="214" customFormat="1" x14ac:dyDescent="0.2">
      <c r="A39" s="180" t="s">
        <v>139</v>
      </c>
      <c r="B39" s="253">
        <v>46065</v>
      </c>
      <c r="C39" s="180" t="s">
        <v>140</v>
      </c>
      <c r="D39" s="180" t="s">
        <v>141</v>
      </c>
      <c r="E39" s="180" t="s">
        <v>142</v>
      </c>
      <c r="F39" s="448">
        <v>10310.73</v>
      </c>
      <c r="G39" s="180" t="s">
        <v>143</v>
      </c>
      <c r="H39" s="448"/>
      <c r="I39" s="448"/>
      <c r="J39" s="180"/>
      <c r="K39" s="180"/>
      <c r="L39" s="448">
        <v>10310.73</v>
      </c>
      <c r="M39" s="180"/>
      <c r="N39" s="180"/>
      <c r="O39" s="180"/>
      <c r="P39" s="180"/>
      <c r="Q39" s="180"/>
      <c r="R39" s="180"/>
    </row>
    <row r="40" spans="1:18" s="118" customFormat="1" x14ac:dyDescent="0.2">
      <c r="A40" s="151" t="s">
        <v>144</v>
      </c>
      <c r="B40" s="272"/>
      <c r="C40" s="151" t="s">
        <v>145</v>
      </c>
      <c r="D40" s="151" t="s">
        <v>146</v>
      </c>
      <c r="E40" s="151" t="s">
        <v>147</v>
      </c>
      <c r="F40" s="360">
        <v>85922.9</v>
      </c>
      <c r="G40" s="151"/>
      <c r="H40" s="360">
        <v>85922.9</v>
      </c>
      <c r="I40" s="360">
        <v>85922.9</v>
      </c>
      <c r="J40" s="177">
        <v>43949</v>
      </c>
      <c r="K40" s="151">
        <v>1090201</v>
      </c>
      <c r="L40" s="360">
        <f>F40-H40</f>
        <v>0</v>
      </c>
      <c r="M40" s="151"/>
      <c r="N40" s="151"/>
      <c r="O40" s="151"/>
      <c r="P40" s="151"/>
      <c r="Q40" s="151"/>
      <c r="R40" s="151"/>
    </row>
    <row r="41" spans="1:18" s="118" customFormat="1" x14ac:dyDescent="0.2">
      <c r="A41" s="151" t="s">
        <v>148</v>
      </c>
      <c r="B41" s="272"/>
      <c r="C41" s="151" t="s">
        <v>149</v>
      </c>
      <c r="D41" s="151" t="s">
        <v>150</v>
      </c>
      <c r="E41" s="151" t="s">
        <v>151</v>
      </c>
      <c r="F41" s="360">
        <v>10759.8</v>
      </c>
      <c r="G41" s="151"/>
      <c r="H41" s="360">
        <v>10759.8</v>
      </c>
      <c r="I41" s="360">
        <v>10759.8</v>
      </c>
      <c r="J41" s="177">
        <v>43976</v>
      </c>
      <c r="K41" s="151">
        <v>1096669</v>
      </c>
      <c r="L41" s="360">
        <f>F41-H41</f>
        <v>0</v>
      </c>
      <c r="M41" s="151"/>
      <c r="N41" s="151"/>
      <c r="O41" s="151"/>
      <c r="P41" s="151"/>
      <c r="Q41" s="151"/>
      <c r="R41" s="151"/>
    </row>
    <row r="42" spans="1:18" s="118" customFormat="1" x14ac:dyDescent="0.2">
      <c r="A42" s="151" t="s">
        <v>152</v>
      </c>
      <c r="B42" s="272"/>
      <c r="C42" s="151" t="s">
        <v>153</v>
      </c>
      <c r="D42" s="151" t="s">
        <v>154</v>
      </c>
      <c r="E42" s="151" t="s">
        <v>155</v>
      </c>
      <c r="F42" s="360">
        <v>4716</v>
      </c>
      <c r="G42" s="151"/>
      <c r="H42" s="360">
        <v>4716</v>
      </c>
      <c r="I42" s="360">
        <v>4716</v>
      </c>
      <c r="J42" s="177">
        <v>43994</v>
      </c>
      <c r="K42" s="151">
        <v>1101416</v>
      </c>
      <c r="L42" s="360"/>
      <c r="M42" s="151"/>
      <c r="N42" s="151"/>
      <c r="O42" s="151"/>
      <c r="P42" s="151"/>
      <c r="Q42" s="151"/>
      <c r="R42" s="151"/>
    </row>
    <row r="43" spans="1:18" s="450" customFormat="1" ht="15.75" x14ac:dyDescent="0.25">
      <c r="A43" s="390" t="s">
        <v>156</v>
      </c>
      <c r="B43" s="390"/>
      <c r="C43" s="390"/>
      <c r="D43" s="390"/>
      <c r="E43" s="390"/>
      <c r="F43" s="393"/>
      <c r="G43" s="390"/>
      <c r="H43" s="393"/>
      <c r="I43" s="393"/>
      <c r="J43" s="390"/>
      <c r="K43" s="390"/>
      <c r="L43" s="393">
        <f>SUM(L20:L42)</f>
        <v>191433.21000000002</v>
      </c>
      <c r="M43" s="449"/>
      <c r="N43" s="449"/>
      <c r="O43" s="449"/>
      <c r="P43" s="449"/>
      <c r="Q43" s="449"/>
      <c r="R43" s="449"/>
    </row>
    <row r="44" spans="1:18" s="118" customFormat="1" x14ac:dyDescent="0.2">
      <c r="F44" s="557"/>
      <c r="H44" s="557"/>
      <c r="I44" s="557"/>
      <c r="L44" s="557"/>
    </row>
    <row r="45" spans="1:18" s="118" customFormat="1" ht="18" x14ac:dyDescent="0.25">
      <c r="A45" s="362" t="s">
        <v>157</v>
      </c>
      <c r="B45" s="362"/>
      <c r="C45" s="362"/>
      <c r="D45" s="362"/>
      <c r="E45" s="362"/>
      <c r="F45" s="363"/>
      <c r="G45" s="362"/>
      <c r="H45" s="363"/>
      <c r="I45" s="363"/>
      <c r="J45" s="362"/>
      <c r="K45" s="362" t="s">
        <v>158</v>
      </c>
      <c r="L45" s="363">
        <f>L43+L16</f>
        <v>758619.39000000013</v>
      </c>
    </row>
    <row r="50" spans="1:4" ht="15" customHeight="1" x14ac:dyDescent="0.2">
      <c r="A50" s="893" t="s">
        <v>159</v>
      </c>
      <c r="B50" s="894"/>
      <c r="C50" s="897" t="s">
        <v>160</v>
      </c>
      <c r="D50" s="742"/>
    </row>
    <row r="51" spans="1:4" ht="15" customHeight="1" x14ac:dyDescent="0.2">
      <c r="A51" s="895"/>
      <c r="B51" s="896"/>
      <c r="C51" s="897"/>
      <c r="D51" s="742"/>
    </row>
    <row r="52" spans="1:4" ht="15" x14ac:dyDescent="0.2">
      <c r="A52" s="703">
        <v>2019</v>
      </c>
      <c r="B52" s="702">
        <f>L45</f>
        <v>758619.39000000013</v>
      </c>
      <c r="C52" s="749"/>
      <c r="D52" s="742"/>
    </row>
    <row r="53" spans="1:4" ht="15" x14ac:dyDescent="0.2">
      <c r="A53" s="703">
        <v>2018</v>
      </c>
      <c r="B53" s="702">
        <f>'2018'!L71</f>
        <v>2431042.42</v>
      </c>
      <c r="C53" s="702">
        <f>'2018'!L41+'2018'!L53+'2018'!L59+'2018'!L60+'2018'!L67</f>
        <v>170442.72</v>
      </c>
      <c r="D53" s="742"/>
    </row>
    <row r="54" spans="1:4" ht="15" x14ac:dyDescent="0.2">
      <c r="A54" s="703">
        <v>2017</v>
      </c>
      <c r="B54" s="702">
        <f>'2017'!L62</f>
        <v>5836558.9799999995</v>
      </c>
      <c r="C54" s="702">
        <f>'2017'!L58</f>
        <v>25850</v>
      </c>
      <c r="D54" s="742"/>
    </row>
    <row r="55" spans="1:4" ht="15" x14ac:dyDescent="0.2">
      <c r="A55" s="703">
        <v>2016</v>
      </c>
      <c r="B55" s="702">
        <f>'2016'!L55</f>
        <v>483630.9</v>
      </c>
      <c r="C55" s="702">
        <f>'2016'!L39+'2016'!L48+'2016'!L50+'2016'!L52</f>
        <v>53350</v>
      </c>
      <c r="D55" s="742"/>
    </row>
    <row r="56" spans="1:4" ht="15" x14ac:dyDescent="0.2">
      <c r="A56" s="703">
        <v>2015</v>
      </c>
      <c r="B56" s="702">
        <f>'2015'!L62</f>
        <v>1979675.1099999999</v>
      </c>
      <c r="C56" s="702">
        <v>155913.20000000001</v>
      </c>
      <c r="D56" s="712" t="s">
        <v>161</v>
      </c>
    </row>
    <row r="57" spans="1:4" ht="15" x14ac:dyDescent="0.2">
      <c r="A57" s="703">
        <v>2014</v>
      </c>
      <c r="B57" s="702">
        <f>'2014'!L58</f>
        <v>1578400</v>
      </c>
      <c r="C57" s="702">
        <f>'2014'!L16+'2014'!L42+'2014'!L45+'2014'!L46+'2014'!L52+'2014'!L53</f>
        <v>157800</v>
      </c>
      <c r="D57" s="742"/>
    </row>
    <row r="58" spans="1:4" ht="15" x14ac:dyDescent="0.2">
      <c r="A58" s="703">
        <v>2013</v>
      </c>
      <c r="B58" s="702">
        <f>'2013'!L69</f>
        <v>1874022.26</v>
      </c>
      <c r="C58" s="702">
        <f>'2013'!L13+'2013'!L14+'2013'!L16+'2013'!L17+'2013'!L18+'2013'!L19+'2013'!L20+'2013'!L24+'2013'!L25+'2013'!L40+'2013'!L43+'2013'!L46+'2013'!L47+'2013'!L55+'2013'!L59+'2013'!L62</f>
        <v>1225376.3500000001</v>
      </c>
      <c r="D58" s="742"/>
    </row>
    <row r="59" spans="1:4" ht="15" x14ac:dyDescent="0.2">
      <c r="A59" s="703">
        <v>2012</v>
      </c>
      <c r="B59" s="702">
        <f>'2012'!L54</f>
        <v>4266629</v>
      </c>
      <c r="C59" s="702">
        <f>'2012'!L14+'2012'!L38</f>
        <v>15000</v>
      </c>
      <c r="D59" s="742"/>
    </row>
    <row r="60" spans="1:4" ht="15" x14ac:dyDescent="0.2">
      <c r="A60" s="703">
        <v>2011</v>
      </c>
      <c r="B60" s="702">
        <f>'2011'!L47</f>
        <v>214498.4</v>
      </c>
      <c r="C60" s="702">
        <f>'2011'!L24+'2011'!L30</f>
        <v>50000</v>
      </c>
      <c r="D60" s="742"/>
    </row>
    <row r="61" spans="1:4" ht="15.75" x14ac:dyDescent="0.25">
      <c r="A61" s="700" t="s">
        <v>162</v>
      </c>
      <c r="B61" s="701">
        <f>B60+B59+B58+B57+B56+B55+B54+B53+B52</f>
        <v>19423076.460000001</v>
      </c>
      <c r="C61" s="701">
        <f>C60+C59+C58+C57+C56+C55+C54+C53+C52</f>
        <v>1853732.27</v>
      </c>
      <c r="D61" s="742"/>
    </row>
  </sheetData>
  <sheetProtection sheet="1" objects="1" scenarios="1"/>
  <mergeCells count="24">
    <mergeCell ref="A50:B51"/>
    <mergeCell ref="C50:C51"/>
    <mergeCell ref="H5:H6"/>
    <mergeCell ref="A2:R2"/>
    <mergeCell ref="A3:H3"/>
    <mergeCell ref="I3:R3"/>
    <mergeCell ref="A4:E4"/>
    <mergeCell ref="F4:K4"/>
    <mergeCell ref="M4:R4"/>
    <mergeCell ref="A5:A6"/>
    <mergeCell ref="B5:B6"/>
    <mergeCell ref="C5:C6"/>
    <mergeCell ref="D5:D6"/>
    <mergeCell ref="E5:E6"/>
    <mergeCell ref="F5:F6"/>
    <mergeCell ref="G5:G6"/>
    <mergeCell ref="Q5:Q6"/>
    <mergeCell ref="R5:R6"/>
    <mergeCell ref="P5:P6"/>
    <mergeCell ref="I5:K5"/>
    <mergeCell ref="L5:L6"/>
    <mergeCell ref="M5:M6"/>
    <mergeCell ref="N5:N6"/>
    <mergeCell ref="O5:O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181"/>
  <sheetViews>
    <sheetView zoomScale="90" zoomScaleNormal="90" workbookViewId="0">
      <selection activeCell="C9" sqref="C9"/>
    </sheetView>
  </sheetViews>
  <sheetFormatPr defaultRowHeight="12.75" x14ac:dyDescent="0.2"/>
  <cols>
    <col min="1" max="1" width="18.7109375" style="145" customWidth="1"/>
    <col min="2" max="2" width="17.42578125" style="128" bestFit="1" customWidth="1"/>
    <col min="3" max="3" width="51.28515625" style="145" customWidth="1"/>
    <col min="4" max="4" width="34.28515625" style="145" customWidth="1"/>
    <col min="5" max="5" width="38.85546875" style="145" hidden="1" customWidth="1"/>
    <col min="6" max="6" width="17" style="131" customWidth="1"/>
    <col min="7" max="7" width="17.85546875" style="128" customWidth="1"/>
    <col min="8" max="8" width="17" style="147" bestFit="1" customWidth="1"/>
    <col min="9" max="9" width="12.28515625" style="147" bestFit="1" customWidth="1"/>
    <col min="10" max="10" width="13" style="145" customWidth="1"/>
    <col min="11" max="11" width="10.140625" style="141" bestFit="1" customWidth="1"/>
    <col min="12" max="12" width="18.42578125" style="188" bestFit="1" customWidth="1"/>
    <col min="13" max="13" width="16" style="145" bestFit="1" customWidth="1"/>
    <col min="14" max="14" width="18.85546875" style="145" bestFit="1" customWidth="1"/>
    <col min="15" max="15" width="16.42578125" style="145" bestFit="1" customWidth="1"/>
    <col min="16" max="16" width="15.7109375" style="145" bestFit="1" customWidth="1"/>
    <col min="17" max="17" width="17.7109375" style="145" bestFit="1" customWidth="1"/>
    <col min="18" max="18" width="11.85546875" style="145" bestFit="1" customWidth="1"/>
    <col min="19" max="16384" width="9.140625" style="141"/>
  </cols>
  <sheetData>
    <row r="1" spans="1:18" s="1072" customFormat="1" ht="23.25" x14ac:dyDescent="0.2">
      <c r="A1" s="1071" t="s">
        <v>0</v>
      </c>
      <c r="B1" s="899"/>
      <c r="C1" s="899"/>
      <c r="D1" s="899"/>
      <c r="E1" s="899"/>
      <c r="F1" s="899"/>
      <c r="G1" s="899"/>
      <c r="H1" s="899"/>
      <c r="I1" s="899"/>
      <c r="J1" s="899"/>
      <c r="K1" s="899"/>
      <c r="L1" s="899"/>
      <c r="M1" s="899"/>
      <c r="N1" s="899"/>
      <c r="O1" s="899"/>
      <c r="P1" s="899"/>
      <c r="Q1" s="899"/>
      <c r="R1" s="899"/>
    </row>
    <row r="2" spans="1:18" s="1072" customFormat="1" ht="73.5" customHeight="1" thickBot="1" x14ac:dyDescent="0.25">
      <c r="A2" s="1073" t="s">
        <v>801</v>
      </c>
      <c r="B2" s="899"/>
      <c r="C2" s="899"/>
      <c r="D2" s="899"/>
      <c r="E2" s="899"/>
      <c r="F2" s="899"/>
      <c r="G2" s="899"/>
      <c r="H2" s="899"/>
      <c r="I2" s="899"/>
      <c r="J2" s="899"/>
      <c r="K2" s="899"/>
      <c r="L2" s="899"/>
      <c r="M2" s="899"/>
      <c r="N2" s="899"/>
      <c r="O2" s="899"/>
      <c r="P2" s="899"/>
      <c r="Q2" s="899"/>
      <c r="R2" s="899"/>
    </row>
    <row r="3" spans="1:18" x14ac:dyDescent="0.2">
      <c r="A3" s="775" t="s">
        <v>3</v>
      </c>
      <c r="B3" s="123"/>
      <c r="C3" s="123"/>
      <c r="D3" s="123"/>
      <c r="E3" s="776"/>
      <c r="F3" s="129" t="s">
        <v>4</v>
      </c>
      <c r="G3" s="124"/>
      <c r="H3" s="777"/>
      <c r="I3" s="777"/>
      <c r="J3" s="124"/>
      <c r="K3" s="778"/>
      <c r="L3" s="185"/>
      <c r="M3" s="775" t="s">
        <v>5</v>
      </c>
      <c r="N3" s="123"/>
      <c r="O3" s="123"/>
      <c r="P3" s="123"/>
      <c r="Q3" s="123"/>
      <c r="R3" s="776"/>
    </row>
    <row r="4" spans="1:18" x14ac:dyDescent="0.2">
      <c r="A4" s="1074" t="s">
        <v>6</v>
      </c>
      <c r="B4" s="1074" t="s">
        <v>7</v>
      </c>
      <c r="C4" s="1074" t="s">
        <v>8</v>
      </c>
      <c r="D4" s="1074" t="s">
        <v>9</v>
      </c>
      <c r="E4" s="1074" t="s">
        <v>10</v>
      </c>
      <c r="F4" s="183" t="s">
        <v>11</v>
      </c>
      <c r="G4" s="125" t="s">
        <v>12</v>
      </c>
      <c r="H4" s="779" t="s">
        <v>13</v>
      </c>
      <c r="I4" s="779" t="s">
        <v>14</v>
      </c>
      <c r="J4" s="780"/>
      <c r="K4" s="781"/>
      <c r="L4" s="186" t="s">
        <v>15</v>
      </c>
      <c r="M4" s="782" t="s">
        <v>16</v>
      </c>
      <c r="N4" s="783" t="s">
        <v>17</v>
      </c>
      <c r="O4" s="783" t="s">
        <v>18</v>
      </c>
      <c r="P4" s="783" t="s">
        <v>19</v>
      </c>
      <c r="Q4" s="783" t="s">
        <v>20</v>
      </c>
      <c r="R4" s="784" t="s">
        <v>21</v>
      </c>
    </row>
    <row r="5" spans="1:18" x14ac:dyDescent="0.2">
      <c r="A5" s="1075"/>
      <c r="B5" s="937"/>
      <c r="C5" s="1075"/>
      <c r="D5" s="1075"/>
      <c r="E5" s="1075"/>
      <c r="F5" s="184"/>
      <c r="G5" s="155"/>
      <c r="H5" s="785"/>
      <c r="I5" s="785" t="s">
        <v>22</v>
      </c>
      <c r="J5" s="786" t="s">
        <v>23</v>
      </c>
      <c r="K5" s="787" t="s">
        <v>24</v>
      </c>
      <c r="L5" s="187"/>
      <c r="M5" s="788"/>
      <c r="N5" s="789"/>
      <c r="O5" s="789"/>
      <c r="P5" s="789"/>
      <c r="Q5" s="789"/>
      <c r="R5" s="790"/>
    </row>
    <row r="6" spans="1:18" s="301" customFormat="1" x14ac:dyDescent="0.2">
      <c r="A6" s="292" t="s">
        <v>1513</v>
      </c>
      <c r="B6" s="293">
        <v>43725</v>
      </c>
      <c r="C6" s="292" t="s">
        <v>1514</v>
      </c>
      <c r="D6" s="292" t="s">
        <v>1515</v>
      </c>
      <c r="E6" s="292" t="s">
        <v>1516</v>
      </c>
      <c r="F6" s="294">
        <v>2040723.18</v>
      </c>
      <c r="G6" s="295" t="s">
        <v>1517</v>
      </c>
      <c r="H6" s="296"/>
      <c r="I6" s="296"/>
      <c r="J6" s="297"/>
      <c r="K6" s="298"/>
      <c r="L6" s="299">
        <f>F6-H6</f>
        <v>2040723.18</v>
      </c>
      <c r="M6" s="300"/>
      <c r="N6" s="300"/>
      <c r="O6" s="300"/>
      <c r="P6" s="300"/>
      <c r="Q6" s="300"/>
      <c r="R6" s="300"/>
    </row>
    <row r="7" spans="1:18" s="144" customFormat="1" x14ac:dyDescent="0.2">
      <c r="A7" s="71" t="s">
        <v>1518</v>
      </c>
      <c r="B7" s="149">
        <v>42824</v>
      </c>
      <c r="C7" s="71" t="s">
        <v>1519</v>
      </c>
      <c r="D7" s="71" t="s">
        <v>1520</v>
      </c>
      <c r="E7" s="71" t="s">
        <v>1521</v>
      </c>
      <c r="F7" s="152">
        <v>13386</v>
      </c>
      <c r="G7" s="150" t="s">
        <v>1522</v>
      </c>
      <c r="H7" s="156">
        <v>8924.2800000000007</v>
      </c>
      <c r="I7" s="156">
        <v>8924.2800000000007</v>
      </c>
      <c r="J7" s="157">
        <v>42635</v>
      </c>
      <c r="K7" s="158">
        <v>620598</v>
      </c>
      <c r="L7" s="154">
        <v>4461.72</v>
      </c>
      <c r="M7" s="148"/>
      <c r="N7" s="148"/>
      <c r="O7" s="148"/>
      <c r="P7" s="148"/>
      <c r="Q7" s="148"/>
      <c r="R7" s="148"/>
    </row>
    <row r="8" spans="1:18" s="143" customFormat="1" x14ac:dyDescent="0.2">
      <c r="A8" s="151" t="s">
        <v>1523</v>
      </c>
      <c r="B8" s="149">
        <v>43654</v>
      </c>
      <c r="C8" s="71" t="s">
        <v>1524</v>
      </c>
      <c r="D8" s="71" t="s">
        <v>1525</v>
      </c>
      <c r="E8" s="71" t="s">
        <v>1526</v>
      </c>
      <c r="F8" s="152">
        <v>4570.0200000000004</v>
      </c>
      <c r="G8" s="150" t="s">
        <v>1527</v>
      </c>
      <c r="H8" s="156"/>
      <c r="I8" s="156"/>
      <c r="J8" s="157"/>
      <c r="K8" s="158"/>
      <c r="L8" s="154">
        <f>F8-H8</f>
        <v>4570.0200000000004</v>
      </c>
      <c r="M8" s="161"/>
      <c r="N8" s="161"/>
      <c r="O8" s="161"/>
      <c r="P8" s="161"/>
      <c r="Q8" s="161"/>
      <c r="R8" s="161"/>
    </row>
    <row r="9" spans="1:18" s="143" customFormat="1" ht="114.75" x14ac:dyDescent="0.2">
      <c r="A9" s="71" t="s">
        <v>1528</v>
      </c>
      <c r="B9" s="149">
        <v>43812</v>
      </c>
      <c r="C9" s="71" t="s">
        <v>1529</v>
      </c>
      <c r="D9" s="71" t="s">
        <v>1530</v>
      </c>
      <c r="E9" s="71" t="s">
        <v>1531</v>
      </c>
      <c r="F9" s="152">
        <v>504553.4</v>
      </c>
      <c r="G9" s="150" t="s">
        <v>1532</v>
      </c>
      <c r="H9" s="169" t="s">
        <v>1533</v>
      </c>
      <c r="I9" s="169" t="s">
        <v>1533</v>
      </c>
      <c r="J9" s="160" t="s">
        <v>1534</v>
      </c>
      <c r="K9" s="164" t="s">
        <v>1535</v>
      </c>
      <c r="L9" s="154">
        <v>187740.79999999999</v>
      </c>
      <c r="M9" s="161"/>
      <c r="N9" s="161"/>
      <c r="O9" s="161"/>
      <c r="P9" s="161"/>
      <c r="Q9" s="161"/>
      <c r="R9" s="161"/>
    </row>
    <row r="10" spans="1:18" s="143" customFormat="1" x14ac:dyDescent="0.2">
      <c r="A10" s="151" t="s">
        <v>1536</v>
      </c>
      <c r="B10" s="149">
        <v>42719</v>
      </c>
      <c r="C10" s="71" t="s">
        <v>1537</v>
      </c>
      <c r="D10" s="71" t="s">
        <v>1538</v>
      </c>
      <c r="E10" s="71" t="s">
        <v>1539</v>
      </c>
      <c r="F10" s="152">
        <v>4917.7</v>
      </c>
      <c r="G10" s="159" t="s">
        <v>1540</v>
      </c>
      <c r="H10" s="156">
        <v>4917.7</v>
      </c>
      <c r="I10" s="156">
        <v>4917.7</v>
      </c>
      <c r="J10" s="157">
        <v>40393</v>
      </c>
      <c r="K10" s="158">
        <v>800699</v>
      </c>
      <c r="L10" s="154">
        <f>F10-H10</f>
        <v>0</v>
      </c>
      <c r="M10" s="161"/>
      <c r="N10" s="161"/>
      <c r="O10" s="161"/>
      <c r="P10" s="161"/>
      <c r="Q10" s="161"/>
      <c r="R10" s="161"/>
    </row>
    <row r="11" spans="1:18" s="143" customFormat="1" x14ac:dyDescent="0.2">
      <c r="A11" s="151" t="s">
        <v>1541</v>
      </c>
      <c r="B11" s="149"/>
      <c r="C11" s="71" t="s">
        <v>1542</v>
      </c>
      <c r="D11" s="71" t="s">
        <v>1036</v>
      </c>
      <c r="E11" s="71" t="s">
        <v>1037</v>
      </c>
      <c r="F11" s="182"/>
      <c r="G11" s="150"/>
      <c r="H11" s="156"/>
      <c r="I11" s="156"/>
      <c r="J11" s="157"/>
      <c r="K11" s="158"/>
      <c r="L11" s="154">
        <f>F11-H11</f>
        <v>0</v>
      </c>
      <c r="M11" s="161"/>
      <c r="N11" s="161"/>
      <c r="O11" s="161"/>
      <c r="P11" s="161"/>
      <c r="Q11" s="161"/>
      <c r="R11" s="161"/>
    </row>
    <row r="12" spans="1:18" x14ac:dyDescent="0.2">
      <c r="A12" s="71" t="s">
        <v>1543</v>
      </c>
      <c r="B12" s="149"/>
      <c r="C12" s="71" t="s">
        <v>484</v>
      </c>
      <c r="D12" s="71" t="s">
        <v>1544</v>
      </c>
      <c r="E12" s="71" t="s">
        <v>1545</v>
      </c>
      <c r="F12" s="182"/>
      <c r="G12" s="159"/>
      <c r="H12" s="156"/>
      <c r="I12" s="156"/>
      <c r="J12" s="163"/>
      <c r="K12" s="162"/>
      <c r="L12" s="154">
        <f t="shared" ref="L12:L75" si="0">F12-H12</f>
        <v>0</v>
      </c>
      <c r="M12" s="791"/>
      <c r="N12" s="791"/>
      <c r="O12" s="791"/>
      <c r="P12" s="791"/>
      <c r="Q12" s="791"/>
      <c r="R12" s="791"/>
    </row>
    <row r="13" spans="1:18" x14ac:dyDescent="0.2">
      <c r="A13" s="71" t="s">
        <v>1546</v>
      </c>
      <c r="B13" s="149"/>
      <c r="C13" s="71" t="s">
        <v>1275</v>
      </c>
      <c r="D13" s="71" t="s">
        <v>1547</v>
      </c>
      <c r="E13" s="71" t="s">
        <v>1548</v>
      </c>
      <c r="F13" s="152"/>
      <c r="G13" s="150"/>
      <c r="H13" s="156"/>
      <c r="I13" s="156"/>
      <c r="J13" s="163"/>
      <c r="K13" s="162"/>
      <c r="L13" s="154">
        <f t="shared" si="0"/>
        <v>0</v>
      </c>
      <c r="M13" s="791"/>
      <c r="N13" s="791"/>
      <c r="O13" s="791"/>
      <c r="P13" s="791"/>
      <c r="Q13" s="791"/>
      <c r="R13" s="791"/>
    </row>
    <row r="14" spans="1:18" x14ac:dyDescent="0.2">
      <c r="A14" s="71" t="s">
        <v>1549</v>
      </c>
      <c r="B14" s="149"/>
      <c r="C14" s="71" t="s">
        <v>1550</v>
      </c>
      <c r="D14" s="71" t="s">
        <v>1551</v>
      </c>
      <c r="E14" s="71" t="s">
        <v>1552</v>
      </c>
      <c r="F14" s="152"/>
      <c r="G14" s="150"/>
      <c r="H14" s="156"/>
      <c r="I14" s="156"/>
      <c r="J14" s="163"/>
      <c r="K14" s="162"/>
      <c r="L14" s="154">
        <f t="shared" si="0"/>
        <v>0</v>
      </c>
      <c r="M14" s="791"/>
      <c r="N14" s="791"/>
      <c r="O14" s="791"/>
      <c r="P14" s="791"/>
      <c r="Q14" s="791"/>
      <c r="R14" s="791"/>
    </row>
    <row r="15" spans="1:18" x14ac:dyDescent="0.2">
      <c r="A15" s="71" t="s">
        <v>1553</v>
      </c>
      <c r="B15" s="149"/>
      <c r="C15" s="71" t="s">
        <v>1275</v>
      </c>
      <c r="D15" s="71" t="s">
        <v>1554</v>
      </c>
      <c r="E15" s="71" t="s">
        <v>1555</v>
      </c>
      <c r="F15" s="152"/>
      <c r="G15" s="150"/>
      <c r="H15" s="156"/>
      <c r="I15" s="156"/>
      <c r="J15" s="157"/>
      <c r="K15" s="162"/>
      <c r="L15" s="154">
        <f>F15-H15</f>
        <v>0</v>
      </c>
      <c r="M15" s="791"/>
      <c r="N15" s="791"/>
      <c r="O15" s="791"/>
      <c r="P15" s="791"/>
      <c r="Q15" s="791"/>
      <c r="R15" s="791"/>
    </row>
    <row r="16" spans="1:18" x14ac:dyDescent="0.2">
      <c r="A16" s="71" t="s">
        <v>1556</v>
      </c>
      <c r="B16" s="149"/>
      <c r="C16" s="71" t="s">
        <v>484</v>
      </c>
      <c r="D16" s="71" t="s">
        <v>1557</v>
      </c>
      <c r="E16" s="71" t="s">
        <v>1558</v>
      </c>
      <c r="F16" s="152"/>
      <c r="G16" s="150"/>
      <c r="H16" s="156"/>
      <c r="I16" s="156"/>
      <c r="J16" s="157"/>
      <c r="K16" s="162"/>
      <c r="L16" s="154">
        <f t="shared" si="0"/>
        <v>0</v>
      </c>
      <c r="M16" s="791"/>
      <c r="N16" s="791"/>
      <c r="O16" s="791"/>
      <c r="P16" s="791"/>
      <c r="Q16" s="791"/>
      <c r="R16" s="791"/>
    </row>
    <row r="17" spans="1:18" x14ac:dyDescent="0.2">
      <c r="A17" s="71" t="s">
        <v>1559</v>
      </c>
      <c r="B17" s="149"/>
      <c r="C17" s="71" t="s">
        <v>1560</v>
      </c>
      <c r="D17" s="71" t="s">
        <v>1561</v>
      </c>
      <c r="E17" s="71" t="s">
        <v>1562</v>
      </c>
      <c r="F17" s="152"/>
      <c r="G17" s="159"/>
      <c r="H17" s="156"/>
      <c r="I17" s="156"/>
      <c r="J17" s="157"/>
      <c r="K17" s="162"/>
      <c r="L17" s="154">
        <f t="shared" si="0"/>
        <v>0</v>
      </c>
      <c r="M17" s="791"/>
      <c r="N17" s="791"/>
      <c r="O17" s="791"/>
      <c r="P17" s="791"/>
      <c r="Q17" s="791"/>
      <c r="R17" s="791"/>
    </row>
    <row r="18" spans="1:18" x14ac:dyDescent="0.2">
      <c r="A18" s="71" t="s">
        <v>1563</v>
      </c>
      <c r="B18" s="149"/>
      <c r="C18" s="71" t="s">
        <v>1564</v>
      </c>
      <c r="D18" s="71" t="s">
        <v>628</v>
      </c>
      <c r="E18" s="71" t="s">
        <v>1565</v>
      </c>
      <c r="F18" s="152"/>
      <c r="G18" s="150"/>
      <c r="H18" s="156"/>
      <c r="I18" s="156"/>
      <c r="J18" s="157"/>
      <c r="K18" s="162"/>
      <c r="L18" s="154">
        <f t="shared" si="0"/>
        <v>0</v>
      </c>
      <c r="M18" s="791"/>
      <c r="N18" s="791"/>
      <c r="O18" s="791"/>
      <c r="P18" s="791"/>
      <c r="Q18" s="791"/>
      <c r="R18" s="791"/>
    </row>
    <row r="19" spans="1:18" x14ac:dyDescent="0.2">
      <c r="A19" s="71" t="s">
        <v>1566</v>
      </c>
      <c r="B19" s="149"/>
      <c r="C19" s="71" t="s">
        <v>1567</v>
      </c>
      <c r="D19" s="71" t="s">
        <v>1007</v>
      </c>
      <c r="E19" s="71" t="s">
        <v>1568</v>
      </c>
      <c r="F19" s="152"/>
      <c r="G19" s="150"/>
      <c r="H19" s="156"/>
      <c r="I19" s="156"/>
      <c r="J19" s="157"/>
      <c r="K19" s="162"/>
      <c r="L19" s="154">
        <f t="shared" si="0"/>
        <v>0</v>
      </c>
      <c r="M19" s="791"/>
      <c r="N19" s="791"/>
      <c r="O19" s="791"/>
      <c r="P19" s="791"/>
      <c r="Q19" s="791"/>
      <c r="R19" s="791"/>
    </row>
    <row r="20" spans="1:18" x14ac:dyDescent="0.2">
      <c r="A20" s="71" t="s">
        <v>1569</v>
      </c>
      <c r="B20" s="149"/>
      <c r="C20" s="71" t="s">
        <v>1570</v>
      </c>
      <c r="D20" s="71" t="s">
        <v>1571</v>
      </c>
      <c r="E20" s="71" t="s">
        <v>1572</v>
      </c>
      <c r="F20" s="152"/>
      <c r="G20" s="150"/>
      <c r="H20" s="156"/>
      <c r="I20" s="156"/>
      <c r="J20" s="163"/>
      <c r="K20" s="162"/>
      <c r="L20" s="154">
        <f t="shared" si="0"/>
        <v>0</v>
      </c>
      <c r="M20" s="791"/>
      <c r="N20" s="791"/>
      <c r="O20" s="791"/>
      <c r="P20" s="791"/>
      <c r="Q20" s="791"/>
      <c r="R20" s="791"/>
    </row>
    <row r="21" spans="1:18" x14ac:dyDescent="0.2">
      <c r="A21" s="71" t="s">
        <v>1573</v>
      </c>
      <c r="B21" s="149"/>
      <c r="C21" s="71" t="s">
        <v>1574</v>
      </c>
      <c r="D21" s="71" t="s">
        <v>1575</v>
      </c>
      <c r="E21" s="71" t="s">
        <v>1576</v>
      </c>
      <c r="F21" s="152"/>
      <c r="G21" s="159"/>
      <c r="H21" s="156"/>
      <c r="I21" s="156"/>
      <c r="J21" s="157"/>
      <c r="K21" s="162"/>
      <c r="L21" s="154">
        <f t="shared" si="0"/>
        <v>0</v>
      </c>
      <c r="M21" s="791"/>
      <c r="N21" s="791"/>
      <c r="O21" s="791"/>
      <c r="P21" s="791"/>
      <c r="Q21" s="791"/>
      <c r="R21" s="791"/>
    </row>
    <row r="22" spans="1:18" x14ac:dyDescent="0.2">
      <c r="A22" s="71" t="s">
        <v>1577</v>
      </c>
      <c r="B22" s="149"/>
      <c r="C22" s="71" t="s">
        <v>1578</v>
      </c>
      <c r="D22" s="71" t="s">
        <v>1579</v>
      </c>
      <c r="E22" s="71" t="s">
        <v>1580</v>
      </c>
      <c r="F22" s="152"/>
      <c r="G22" s="150"/>
      <c r="H22" s="156"/>
      <c r="I22" s="156"/>
      <c r="J22" s="163"/>
      <c r="K22" s="162"/>
      <c r="L22" s="154">
        <f t="shared" si="0"/>
        <v>0</v>
      </c>
      <c r="M22" s="791"/>
      <c r="N22" s="791"/>
      <c r="O22" s="791"/>
      <c r="P22" s="791"/>
      <c r="Q22" s="791"/>
      <c r="R22" s="791"/>
    </row>
    <row r="23" spans="1:18" x14ac:dyDescent="0.2">
      <c r="A23" s="71" t="s">
        <v>1581</v>
      </c>
      <c r="B23" s="149"/>
      <c r="C23" s="71" t="s">
        <v>1582</v>
      </c>
      <c r="D23" s="71" t="s">
        <v>374</v>
      </c>
      <c r="E23" s="71" t="s">
        <v>1583</v>
      </c>
      <c r="F23" s="152"/>
      <c r="G23" s="150"/>
      <c r="H23" s="156"/>
      <c r="I23" s="156"/>
      <c r="J23" s="157"/>
      <c r="K23" s="162"/>
      <c r="L23" s="154">
        <f t="shared" si="0"/>
        <v>0</v>
      </c>
      <c r="M23" s="791"/>
      <c r="N23" s="791"/>
      <c r="O23" s="791"/>
      <c r="P23" s="791"/>
      <c r="Q23" s="791"/>
      <c r="R23" s="791"/>
    </row>
    <row r="24" spans="1:18" x14ac:dyDescent="0.2">
      <c r="A24" s="71" t="s">
        <v>1584</v>
      </c>
      <c r="B24" s="149"/>
      <c r="C24" s="71" t="s">
        <v>1275</v>
      </c>
      <c r="D24" s="71" t="s">
        <v>1023</v>
      </c>
      <c r="E24" s="71" t="s">
        <v>1024</v>
      </c>
      <c r="F24" s="152"/>
      <c r="G24" s="159"/>
      <c r="H24" s="156"/>
      <c r="I24" s="156"/>
      <c r="J24" s="163"/>
      <c r="K24" s="162"/>
      <c r="L24" s="154">
        <f t="shared" si="0"/>
        <v>0</v>
      </c>
      <c r="M24" s="791"/>
      <c r="N24" s="791"/>
      <c r="O24" s="791"/>
      <c r="P24" s="791"/>
      <c r="Q24" s="791"/>
      <c r="R24" s="791"/>
    </row>
    <row r="25" spans="1:18" x14ac:dyDescent="0.2">
      <c r="A25" s="71" t="s">
        <v>1585</v>
      </c>
      <c r="B25" s="149"/>
      <c r="C25" s="71" t="s">
        <v>1586</v>
      </c>
      <c r="D25" s="71" t="s">
        <v>1587</v>
      </c>
      <c r="E25" s="71" t="s">
        <v>1588</v>
      </c>
      <c r="F25" s="152"/>
      <c r="G25" s="150"/>
      <c r="H25" s="156"/>
      <c r="I25" s="156"/>
      <c r="J25" s="157"/>
      <c r="K25" s="162"/>
      <c r="L25" s="154">
        <f t="shared" si="0"/>
        <v>0</v>
      </c>
      <c r="M25" s="791"/>
      <c r="N25" s="791"/>
      <c r="O25" s="791"/>
      <c r="P25" s="791"/>
      <c r="Q25" s="791"/>
      <c r="R25" s="791"/>
    </row>
    <row r="26" spans="1:18" x14ac:dyDescent="0.2">
      <c r="A26" s="71" t="s">
        <v>1589</v>
      </c>
      <c r="B26" s="149"/>
      <c r="C26" s="71" t="s">
        <v>1590</v>
      </c>
      <c r="D26" s="71" t="s">
        <v>1591</v>
      </c>
      <c r="E26" s="71" t="s">
        <v>1592</v>
      </c>
      <c r="F26" s="152"/>
      <c r="G26" s="159"/>
      <c r="H26" s="156"/>
      <c r="I26" s="156"/>
      <c r="J26" s="163"/>
      <c r="K26" s="162"/>
      <c r="L26" s="154">
        <f t="shared" si="0"/>
        <v>0</v>
      </c>
      <c r="M26" s="791"/>
      <c r="N26" s="791"/>
      <c r="O26" s="791"/>
      <c r="P26" s="791"/>
      <c r="Q26" s="791"/>
      <c r="R26" s="791"/>
    </row>
    <row r="27" spans="1:18" x14ac:dyDescent="0.2">
      <c r="A27" s="71" t="s">
        <v>1593</v>
      </c>
      <c r="B27" s="149"/>
      <c r="C27" s="71" t="s">
        <v>1594</v>
      </c>
      <c r="D27" s="71" t="s">
        <v>1595</v>
      </c>
      <c r="E27" s="71" t="s">
        <v>288</v>
      </c>
      <c r="F27" s="152"/>
      <c r="G27" s="150"/>
      <c r="H27" s="156"/>
      <c r="I27" s="156"/>
      <c r="J27" s="157"/>
      <c r="K27" s="162"/>
      <c r="L27" s="154">
        <f t="shared" si="0"/>
        <v>0</v>
      </c>
      <c r="M27" s="791"/>
      <c r="N27" s="791"/>
      <c r="O27" s="791"/>
      <c r="P27" s="791"/>
      <c r="Q27" s="791"/>
      <c r="R27" s="791"/>
    </row>
    <row r="28" spans="1:18" x14ac:dyDescent="0.2">
      <c r="A28" s="71" t="s">
        <v>1596</v>
      </c>
      <c r="B28" s="149"/>
      <c r="C28" s="71" t="s">
        <v>1597</v>
      </c>
      <c r="D28" s="71" t="s">
        <v>1598</v>
      </c>
      <c r="E28" s="71" t="s">
        <v>1599</v>
      </c>
      <c r="F28" s="152"/>
      <c r="G28" s="159"/>
      <c r="H28" s="156"/>
      <c r="I28" s="156"/>
      <c r="J28" s="163"/>
      <c r="K28" s="162"/>
      <c r="L28" s="154">
        <f t="shared" si="0"/>
        <v>0</v>
      </c>
      <c r="M28" s="791"/>
      <c r="N28" s="791"/>
      <c r="O28" s="791"/>
      <c r="P28" s="791"/>
      <c r="Q28" s="791"/>
      <c r="R28" s="791"/>
    </row>
    <row r="29" spans="1:18" x14ac:dyDescent="0.2">
      <c r="A29" s="71" t="s">
        <v>1600</v>
      </c>
      <c r="B29" s="149"/>
      <c r="C29" s="71" t="s">
        <v>1601</v>
      </c>
      <c r="D29" s="71" t="s">
        <v>1602</v>
      </c>
      <c r="E29" s="71" t="s">
        <v>1603</v>
      </c>
      <c r="F29" s="152"/>
      <c r="G29" s="159"/>
      <c r="H29" s="156"/>
      <c r="I29" s="156"/>
      <c r="J29" s="163"/>
      <c r="K29" s="162"/>
      <c r="L29" s="154">
        <f t="shared" si="0"/>
        <v>0</v>
      </c>
      <c r="M29" s="791"/>
      <c r="N29" s="791"/>
      <c r="O29" s="791"/>
      <c r="P29" s="791"/>
      <c r="Q29" s="791"/>
      <c r="R29" s="791"/>
    </row>
    <row r="30" spans="1:18" x14ac:dyDescent="0.2">
      <c r="A30" s="71" t="s">
        <v>1604</v>
      </c>
      <c r="B30" s="149"/>
      <c r="C30" s="71" t="s">
        <v>164</v>
      </c>
      <c r="D30" s="71" t="s">
        <v>1605</v>
      </c>
      <c r="E30" s="71" t="s">
        <v>1606</v>
      </c>
      <c r="F30" s="152"/>
      <c r="G30" s="159"/>
      <c r="H30" s="156"/>
      <c r="I30" s="156"/>
      <c r="J30" s="163"/>
      <c r="K30" s="162"/>
      <c r="L30" s="154">
        <f t="shared" si="0"/>
        <v>0</v>
      </c>
      <c r="M30" s="791"/>
      <c r="N30" s="791"/>
      <c r="O30" s="791"/>
      <c r="P30" s="791"/>
      <c r="Q30" s="791"/>
      <c r="R30" s="791"/>
    </row>
    <row r="31" spans="1:18" x14ac:dyDescent="0.2">
      <c r="A31" s="71" t="s">
        <v>1607</v>
      </c>
      <c r="B31" s="149"/>
      <c r="C31" s="71" t="s">
        <v>1608</v>
      </c>
      <c r="D31" s="71" t="s">
        <v>1609</v>
      </c>
      <c r="E31" s="71" t="s">
        <v>1610</v>
      </c>
      <c r="F31" s="152"/>
      <c r="G31" s="159"/>
      <c r="H31" s="156"/>
      <c r="I31" s="156"/>
      <c r="J31" s="163"/>
      <c r="K31" s="162"/>
      <c r="L31" s="154">
        <f t="shared" si="0"/>
        <v>0</v>
      </c>
      <c r="M31" s="791"/>
      <c r="N31" s="791"/>
      <c r="O31" s="791"/>
      <c r="P31" s="791"/>
      <c r="Q31" s="791"/>
      <c r="R31" s="791"/>
    </row>
    <row r="32" spans="1:18" x14ac:dyDescent="0.2">
      <c r="A32" s="71" t="s">
        <v>1611</v>
      </c>
      <c r="B32" s="149"/>
      <c r="C32" s="71" t="s">
        <v>1612</v>
      </c>
      <c r="D32" s="71" t="s">
        <v>1613</v>
      </c>
      <c r="E32" s="71" t="s">
        <v>1614</v>
      </c>
      <c r="F32" s="152"/>
      <c r="G32" s="159"/>
      <c r="H32" s="156"/>
      <c r="I32" s="156"/>
      <c r="J32" s="163"/>
      <c r="K32" s="162"/>
      <c r="L32" s="154">
        <f t="shared" si="0"/>
        <v>0</v>
      </c>
      <c r="M32" s="791"/>
      <c r="N32" s="791"/>
      <c r="O32" s="791"/>
      <c r="P32" s="791"/>
      <c r="Q32" s="791"/>
      <c r="R32" s="791"/>
    </row>
    <row r="33" spans="1:18" x14ac:dyDescent="0.2">
      <c r="A33" s="71" t="s">
        <v>1615</v>
      </c>
      <c r="B33" s="149"/>
      <c r="C33" s="71" t="s">
        <v>1616</v>
      </c>
      <c r="D33" s="71" t="s">
        <v>1617</v>
      </c>
      <c r="E33" s="71" t="s">
        <v>1618</v>
      </c>
      <c r="F33" s="152"/>
      <c r="G33" s="159"/>
      <c r="H33" s="156"/>
      <c r="I33" s="156"/>
      <c r="J33" s="163"/>
      <c r="K33" s="162"/>
      <c r="L33" s="154">
        <f t="shared" si="0"/>
        <v>0</v>
      </c>
      <c r="M33" s="791"/>
      <c r="N33" s="791"/>
      <c r="O33" s="791"/>
      <c r="P33" s="791"/>
      <c r="Q33" s="791"/>
      <c r="R33" s="791"/>
    </row>
    <row r="34" spans="1:18" x14ac:dyDescent="0.2">
      <c r="A34" s="71" t="s">
        <v>1619</v>
      </c>
      <c r="B34" s="149"/>
      <c r="C34" s="71" t="s">
        <v>164</v>
      </c>
      <c r="D34" s="71" t="s">
        <v>1620</v>
      </c>
      <c r="E34" s="71" t="s">
        <v>1621</v>
      </c>
      <c r="F34" s="152"/>
      <c r="G34" s="159"/>
      <c r="H34" s="156"/>
      <c r="I34" s="156"/>
      <c r="J34" s="163"/>
      <c r="K34" s="162"/>
      <c r="L34" s="154">
        <f t="shared" si="0"/>
        <v>0</v>
      </c>
      <c r="M34" s="791"/>
      <c r="N34" s="791"/>
      <c r="O34" s="791"/>
      <c r="P34" s="791"/>
      <c r="Q34" s="791"/>
      <c r="R34" s="791"/>
    </row>
    <row r="35" spans="1:18" x14ac:dyDescent="0.2">
      <c r="A35" s="71" t="s">
        <v>1622</v>
      </c>
      <c r="B35" s="149"/>
      <c r="C35" s="71" t="s">
        <v>1205</v>
      </c>
      <c r="D35" s="71" t="s">
        <v>1623</v>
      </c>
      <c r="E35" s="71" t="s">
        <v>1624</v>
      </c>
      <c r="F35" s="152"/>
      <c r="G35" s="159"/>
      <c r="H35" s="156"/>
      <c r="I35" s="156"/>
      <c r="J35" s="157"/>
      <c r="K35" s="162"/>
      <c r="L35" s="154">
        <f t="shared" si="0"/>
        <v>0</v>
      </c>
      <c r="M35" s="791"/>
      <c r="N35" s="791"/>
      <c r="O35" s="791"/>
      <c r="P35" s="791"/>
      <c r="Q35" s="791"/>
      <c r="R35" s="791"/>
    </row>
    <row r="36" spans="1:18" x14ac:dyDescent="0.2">
      <c r="A36" s="71" t="s">
        <v>1625</v>
      </c>
      <c r="B36" s="149"/>
      <c r="C36" s="71" t="s">
        <v>362</v>
      </c>
      <c r="D36" s="71" t="s">
        <v>1626</v>
      </c>
      <c r="E36" s="71" t="s">
        <v>1627</v>
      </c>
      <c r="F36" s="152"/>
      <c r="G36" s="159"/>
      <c r="H36" s="156"/>
      <c r="I36" s="156"/>
      <c r="J36" s="157"/>
      <c r="K36" s="162"/>
      <c r="L36" s="154">
        <f t="shared" si="0"/>
        <v>0</v>
      </c>
      <c r="M36" s="791"/>
      <c r="N36" s="791"/>
      <c r="O36" s="791"/>
      <c r="P36" s="791"/>
      <c r="Q36" s="791"/>
      <c r="R36" s="791"/>
    </row>
    <row r="37" spans="1:18" x14ac:dyDescent="0.2">
      <c r="A37" s="71" t="s">
        <v>1628</v>
      </c>
      <c r="B37" s="149"/>
      <c r="C37" s="71" t="s">
        <v>349</v>
      </c>
      <c r="D37" s="71" t="s">
        <v>1438</v>
      </c>
      <c r="E37" s="71" t="s">
        <v>1629</v>
      </c>
      <c r="F37" s="152"/>
      <c r="G37" s="159"/>
      <c r="H37" s="156"/>
      <c r="I37" s="156"/>
      <c r="J37" s="157"/>
      <c r="K37" s="162"/>
      <c r="L37" s="154">
        <f t="shared" si="0"/>
        <v>0</v>
      </c>
      <c r="M37" s="791"/>
      <c r="N37" s="791"/>
      <c r="O37" s="791"/>
      <c r="P37" s="791"/>
      <c r="Q37" s="791"/>
      <c r="R37" s="791"/>
    </row>
    <row r="38" spans="1:18" x14ac:dyDescent="0.2">
      <c r="A38" s="71" t="s">
        <v>1630</v>
      </c>
      <c r="B38" s="149"/>
      <c r="C38" s="71" t="s">
        <v>349</v>
      </c>
      <c r="D38" s="71" t="s">
        <v>1438</v>
      </c>
      <c r="E38" s="71" t="s">
        <v>1629</v>
      </c>
      <c r="F38" s="152"/>
      <c r="G38" s="159"/>
      <c r="H38" s="156"/>
      <c r="I38" s="156"/>
      <c r="J38" s="157"/>
      <c r="K38" s="162"/>
      <c r="L38" s="154">
        <f t="shared" si="0"/>
        <v>0</v>
      </c>
      <c r="M38" s="791"/>
      <c r="N38" s="791"/>
      <c r="O38" s="791"/>
      <c r="P38" s="791"/>
      <c r="Q38" s="791"/>
      <c r="R38" s="791"/>
    </row>
    <row r="39" spans="1:18" x14ac:dyDescent="0.2">
      <c r="A39" s="71" t="s">
        <v>1631</v>
      </c>
      <c r="B39" s="149"/>
      <c r="C39" s="71" t="s">
        <v>349</v>
      </c>
      <c r="D39" s="71" t="s">
        <v>1438</v>
      </c>
      <c r="E39" s="71" t="s">
        <v>1629</v>
      </c>
      <c r="F39" s="168"/>
      <c r="G39" s="159"/>
      <c r="H39" s="156"/>
      <c r="I39" s="156"/>
      <c r="J39" s="163"/>
      <c r="K39" s="162"/>
      <c r="L39" s="154">
        <f t="shared" si="0"/>
        <v>0</v>
      </c>
      <c r="M39" s="791"/>
      <c r="N39" s="791"/>
      <c r="O39" s="791"/>
      <c r="P39" s="791"/>
      <c r="Q39" s="791"/>
      <c r="R39" s="791"/>
    </row>
    <row r="40" spans="1:18" x14ac:dyDescent="0.2">
      <c r="A40" s="71" t="s">
        <v>1632</v>
      </c>
      <c r="B40" s="149"/>
      <c r="C40" s="71" t="s">
        <v>349</v>
      </c>
      <c r="D40" s="71" t="s">
        <v>1633</v>
      </c>
      <c r="E40" s="71" t="s">
        <v>1634</v>
      </c>
      <c r="F40" s="152"/>
      <c r="G40" s="159"/>
      <c r="H40" s="156"/>
      <c r="I40" s="156"/>
      <c r="J40" s="163"/>
      <c r="K40" s="162"/>
      <c r="L40" s="154">
        <f t="shared" si="0"/>
        <v>0</v>
      </c>
      <c r="M40" s="791"/>
      <c r="N40" s="791"/>
      <c r="O40" s="791"/>
      <c r="P40" s="791"/>
      <c r="Q40" s="791"/>
      <c r="R40" s="791"/>
    </row>
    <row r="41" spans="1:18" x14ac:dyDescent="0.2">
      <c r="A41" s="71" t="s">
        <v>1635</v>
      </c>
      <c r="B41" s="149"/>
      <c r="C41" s="71" t="s">
        <v>812</v>
      </c>
      <c r="D41" s="71" t="s">
        <v>1636</v>
      </c>
      <c r="E41" s="71" t="s">
        <v>1290</v>
      </c>
      <c r="F41" s="152"/>
      <c r="G41" s="159"/>
      <c r="H41" s="156"/>
      <c r="I41" s="156"/>
      <c r="J41" s="163"/>
      <c r="K41" s="162"/>
      <c r="L41" s="154">
        <f t="shared" si="0"/>
        <v>0</v>
      </c>
      <c r="M41" s="791"/>
      <c r="N41" s="791"/>
      <c r="O41" s="791"/>
      <c r="P41" s="791"/>
      <c r="Q41" s="791"/>
      <c r="R41" s="791"/>
    </row>
    <row r="42" spans="1:18" x14ac:dyDescent="0.2">
      <c r="A42" s="71" t="s">
        <v>1637</v>
      </c>
      <c r="B42" s="149"/>
      <c r="C42" s="71" t="s">
        <v>1638</v>
      </c>
      <c r="D42" s="71" t="s">
        <v>1197</v>
      </c>
      <c r="E42" s="71" t="s">
        <v>1198</v>
      </c>
      <c r="F42" s="152"/>
      <c r="G42" s="159"/>
      <c r="H42" s="156"/>
      <c r="I42" s="156"/>
      <c r="J42" s="163"/>
      <c r="K42" s="162"/>
      <c r="L42" s="154">
        <f t="shared" si="0"/>
        <v>0</v>
      </c>
      <c r="M42" s="791"/>
      <c r="N42" s="791"/>
      <c r="O42" s="791"/>
      <c r="P42" s="791"/>
      <c r="Q42" s="791"/>
      <c r="R42" s="791"/>
    </row>
    <row r="43" spans="1:18" x14ac:dyDescent="0.2">
      <c r="A43" s="71" t="s">
        <v>1639</v>
      </c>
      <c r="B43" s="150"/>
      <c r="C43" s="71" t="s">
        <v>496</v>
      </c>
      <c r="D43" s="71" t="s">
        <v>1640</v>
      </c>
      <c r="E43" s="71" t="s">
        <v>1641</v>
      </c>
      <c r="F43" s="152"/>
      <c r="G43" s="150"/>
      <c r="H43" s="156"/>
      <c r="I43" s="156"/>
      <c r="J43" s="163"/>
      <c r="K43" s="162"/>
      <c r="L43" s="154">
        <f t="shared" si="0"/>
        <v>0</v>
      </c>
      <c r="M43" s="791"/>
      <c r="N43" s="791"/>
      <c r="O43" s="791"/>
      <c r="P43" s="791"/>
      <c r="Q43" s="791"/>
      <c r="R43" s="791"/>
    </row>
    <row r="44" spans="1:18" x14ac:dyDescent="0.2">
      <c r="A44" s="71" t="s">
        <v>1642</v>
      </c>
      <c r="B44" s="150"/>
      <c r="C44" s="71" t="s">
        <v>1643</v>
      </c>
      <c r="D44" s="71" t="s">
        <v>1644</v>
      </c>
      <c r="E44" s="71" t="s">
        <v>1645</v>
      </c>
      <c r="F44" s="152"/>
      <c r="G44" s="150"/>
      <c r="H44" s="156"/>
      <c r="I44" s="156"/>
      <c r="J44" s="163"/>
      <c r="K44" s="162"/>
      <c r="L44" s="154">
        <f t="shared" si="0"/>
        <v>0</v>
      </c>
      <c r="M44" s="791"/>
      <c r="N44" s="791"/>
      <c r="O44" s="791"/>
      <c r="P44" s="791"/>
      <c r="Q44" s="791"/>
      <c r="R44" s="791"/>
    </row>
    <row r="45" spans="1:18" x14ac:dyDescent="0.2">
      <c r="A45" s="71" t="s">
        <v>1646</v>
      </c>
      <c r="B45" s="150"/>
      <c r="C45" s="71" t="s">
        <v>1647</v>
      </c>
      <c r="D45" s="71" t="s">
        <v>1143</v>
      </c>
      <c r="E45" s="71" t="s">
        <v>1144</v>
      </c>
      <c r="F45" s="152"/>
      <c r="G45" s="150"/>
      <c r="H45" s="156"/>
      <c r="I45" s="156"/>
      <c r="J45" s="163"/>
      <c r="K45" s="180"/>
      <c r="L45" s="154">
        <f t="shared" si="0"/>
        <v>0</v>
      </c>
      <c r="M45" s="791"/>
      <c r="N45" s="791"/>
      <c r="O45" s="791"/>
      <c r="P45" s="791"/>
      <c r="Q45" s="791"/>
      <c r="R45" s="791"/>
    </row>
    <row r="46" spans="1:18" x14ac:dyDescent="0.2">
      <c r="A46" s="71" t="s">
        <v>1648</v>
      </c>
      <c r="B46" s="150"/>
      <c r="C46" s="71" t="s">
        <v>95</v>
      </c>
      <c r="D46" s="71" t="s">
        <v>1649</v>
      </c>
      <c r="E46" s="71" t="s">
        <v>1650</v>
      </c>
      <c r="F46" s="152"/>
      <c r="G46" s="150"/>
      <c r="H46" s="156"/>
      <c r="I46" s="156"/>
      <c r="J46" s="163"/>
      <c r="K46" s="180"/>
      <c r="L46" s="154">
        <f t="shared" si="0"/>
        <v>0</v>
      </c>
      <c r="M46" s="791"/>
      <c r="N46" s="791"/>
      <c r="O46" s="791"/>
      <c r="P46" s="791"/>
      <c r="Q46" s="791"/>
      <c r="R46" s="791"/>
    </row>
    <row r="47" spans="1:18" x14ac:dyDescent="0.2">
      <c r="A47" s="71" t="s">
        <v>1651</v>
      </c>
      <c r="B47" s="150"/>
      <c r="C47" s="71" t="s">
        <v>1652</v>
      </c>
      <c r="D47" s="71" t="s">
        <v>1653</v>
      </c>
      <c r="E47" s="71" t="s">
        <v>1654</v>
      </c>
      <c r="F47" s="152"/>
      <c r="G47" s="150"/>
      <c r="H47" s="156"/>
      <c r="I47" s="156"/>
      <c r="J47" s="163"/>
      <c r="K47" s="180"/>
      <c r="L47" s="154">
        <f t="shared" si="0"/>
        <v>0</v>
      </c>
      <c r="M47" s="791"/>
      <c r="N47" s="791"/>
      <c r="O47" s="791"/>
      <c r="P47" s="791"/>
      <c r="Q47" s="791"/>
      <c r="R47" s="791"/>
    </row>
    <row r="48" spans="1:18" x14ac:dyDescent="0.2">
      <c r="A48" s="71" t="s">
        <v>1655</v>
      </c>
      <c r="B48" s="150"/>
      <c r="C48" s="71" t="s">
        <v>1656</v>
      </c>
      <c r="D48" s="71" t="s">
        <v>1657</v>
      </c>
      <c r="E48" s="71" t="s">
        <v>1658</v>
      </c>
      <c r="F48" s="152"/>
      <c r="G48" s="150"/>
      <c r="H48" s="156"/>
      <c r="I48" s="156"/>
      <c r="J48" s="163"/>
      <c r="K48" s="180"/>
      <c r="L48" s="154">
        <f t="shared" si="0"/>
        <v>0</v>
      </c>
      <c r="M48" s="791"/>
      <c r="N48" s="791"/>
      <c r="O48" s="791"/>
      <c r="P48" s="791"/>
      <c r="Q48" s="791"/>
      <c r="R48" s="791"/>
    </row>
    <row r="49" spans="1:18" x14ac:dyDescent="0.2">
      <c r="A49" s="71" t="s">
        <v>1659</v>
      </c>
      <c r="B49" s="150"/>
      <c r="C49" s="71" t="s">
        <v>496</v>
      </c>
      <c r="D49" s="71" t="s">
        <v>1660</v>
      </c>
      <c r="E49" s="71" t="s">
        <v>1661</v>
      </c>
      <c r="F49" s="152"/>
      <c r="G49" s="150"/>
      <c r="H49" s="156"/>
      <c r="I49" s="156"/>
      <c r="J49" s="163"/>
      <c r="K49" s="180"/>
      <c r="L49" s="154">
        <f t="shared" si="0"/>
        <v>0</v>
      </c>
      <c r="M49" s="791"/>
      <c r="N49" s="791"/>
      <c r="O49" s="791"/>
      <c r="P49" s="791"/>
      <c r="Q49" s="791"/>
      <c r="R49" s="791"/>
    </row>
    <row r="50" spans="1:18" x14ac:dyDescent="0.2">
      <c r="A50" s="71" t="s">
        <v>1662</v>
      </c>
      <c r="B50" s="150"/>
      <c r="C50" s="71" t="s">
        <v>1663</v>
      </c>
      <c r="D50" s="71" t="s">
        <v>1007</v>
      </c>
      <c r="E50" s="71" t="s">
        <v>1568</v>
      </c>
      <c r="F50" s="152"/>
      <c r="G50" s="150"/>
      <c r="H50" s="156"/>
      <c r="I50" s="156"/>
      <c r="J50" s="163"/>
      <c r="K50" s="180"/>
      <c r="L50" s="154">
        <f t="shared" si="0"/>
        <v>0</v>
      </c>
      <c r="M50" s="791"/>
      <c r="N50" s="791"/>
      <c r="O50" s="791"/>
      <c r="P50" s="791"/>
      <c r="Q50" s="791"/>
      <c r="R50" s="791"/>
    </row>
    <row r="51" spans="1:18" x14ac:dyDescent="0.2">
      <c r="A51" s="71" t="s">
        <v>1664</v>
      </c>
      <c r="B51" s="150"/>
      <c r="C51" s="71" t="s">
        <v>1665</v>
      </c>
      <c r="D51" s="71" t="s">
        <v>1644</v>
      </c>
      <c r="E51" s="71" t="s">
        <v>1645</v>
      </c>
      <c r="F51" s="152"/>
      <c r="G51" s="150"/>
      <c r="H51" s="156"/>
      <c r="I51" s="156"/>
      <c r="J51" s="163"/>
      <c r="K51" s="180"/>
      <c r="L51" s="154">
        <f t="shared" si="0"/>
        <v>0</v>
      </c>
      <c r="M51" s="791"/>
      <c r="N51" s="791"/>
      <c r="O51" s="791"/>
      <c r="P51" s="791"/>
      <c r="Q51" s="791"/>
      <c r="R51" s="791"/>
    </row>
    <row r="52" spans="1:18" x14ac:dyDescent="0.2">
      <c r="A52" s="71" t="s">
        <v>1666</v>
      </c>
      <c r="B52" s="150"/>
      <c r="C52" s="71" t="s">
        <v>1586</v>
      </c>
      <c r="D52" s="71" t="s">
        <v>573</v>
      </c>
      <c r="E52" s="71" t="s">
        <v>574</v>
      </c>
      <c r="F52" s="152"/>
      <c r="G52" s="150"/>
      <c r="H52" s="156"/>
      <c r="I52" s="156"/>
      <c r="J52" s="163"/>
      <c r="K52" s="180"/>
      <c r="L52" s="154">
        <f t="shared" si="0"/>
        <v>0</v>
      </c>
      <c r="M52" s="791"/>
      <c r="N52" s="791"/>
      <c r="O52" s="791"/>
      <c r="P52" s="791"/>
      <c r="Q52" s="791"/>
      <c r="R52" s="791"/>
    </row>
    <row r="53" spans="1:18" x14ac:dyDescent="0.2">
      <c r="A53" s="71" t="s">
        <v>1667</v>
      </c>
      <c r="B53" s="150"/>
      <c r="C53" s="71" t="s">
        <v>1668</v>
      </c>
      <c r="D53" s="71" t="s">
        <v>1669</v>
      </c>
      <c r="E53" s="71" t="s">
        <v>1670</v>
      </c>
      <c r="F53" s="152"/>
      <c r="G53" s="150"/>
      <c r="H53" s="156"/>
      <c r="I53" s="156"/>
      <c r="J53" s="163"/>
      <c r="K53" s="180"/>
      <c r="L53" s="154">
        <f t="shared" si="0"/>
        <v>0</v>
      </c>
      <c r="M53" s="791"/>
      <c r="N53" s="791"/>
      <c r="O53" s="791"/>
      <c r="P53" s="791"/>
      <c r="Q53" s="791"/>
      <c r="R53" s="791"/>
    </row>
    <row r="54" spans="1:18" x14ac:dyDescent="0.2">
      <c r="A54" s="71" t="s">
        <v>1671</v>
      </c>
      <c r="B54" s="150"/>
      <c r="C54" s="71" t="s">
        <v>1672</v>
      </c>
      <c r="D54" s="71" t="s">
        <v>1673</v>
      </c>
      <c r="E54" s="71" t="s">
        <v>1674</v>
      </c>
      <c r="F54" s="152"/>
      <c r="G54" s="150"/>
      <c r="H54" s="156"/>
      <c r="I54" s="156"/>
      <c r="J54" s="163"/>
      <c r="K54" s="180"/>
      <c r="L54" s="154">
        <f t="shared" si="0"/>
        <v>0</v>
      </c>
      <c r="M54" s="791"/>
      <c r="N54" s="791"/>
      <c r="O54" s="791"/>
      <c r="P54" s="791"/>
      <c r="Q54" s="791"/>
      <c r="R54" s="791"/>
    </row>
    <row r="55" spans="1:18" x14ac:dyDescent="0.2">
      <c r="A55" s="71" t="s">
        <v>1675</v>
      </c>
      <c r="B55" s="150"/>
      <c r="C55" s="71" t="s">
        <v>1676</v>
      </c>
      <c r="D55" s="71" t="s">
        <v>1134</v>
      </c>
      <c r="E55" s="71" t="s">
        <v>1135</v>
      </c>
      <c r="F55" s="152"/>
      <c r="G55" s="150"/>
      <c r="H55" s="156"/>
      <c r="I55" s="156"/>
      <c r="J55" s="163"/>
      <c r="K55" s="180"/>
      <c r="L55" s="154">
        <f t="shared" si="0"/>
        <v>0</v>
      </c>
      <c r="M55" s="791"/>
      <c r="N55" s="791"/>
      <c r="O55" s="791"/>
      <c r="P55" s="791"/>
      <c r="Q55" s="791"/>
      <c r="R55" s="791"/>
    </row>
    <row r="56" spans="1:18" x14ac:dyDescent="0.2">
      <c r="A56" s="71" t="s">
        <v>1677</v>
      </c>
      <c r="B56" s="150"/>
      <c r="C56" s="71" t="s">
        <v>1678</v>
      </c>
      <c r="D56" s="71" t="s">
        <v>1134</v>
      </c>
      <c r="E56" s="71" t="s">
        <v>1135</v>
      </c>
      <c r="F56" s="152"/>
      <c r="G56" s="150"/>
      <c r="H56" s="156"/>
      <c r="I56" s="156"/>
      <c r="J56" s="163"/>
      <c r="K56" s="180"/>
      <c r="L56" s="154">
        <f t="shared" si="0"/>
        <v>0</v>
      </c>
      <c r="M56" s="791"/>
      <c r="N56" s="791"/>
      <c r="O56" s="791"/>
      <c r="P56" s="791"/>
      <c r="Q56" s="791"/>
      <c r="R56" s="791"/>
    </row>
    <row r="57" spans="1:18" x14ac:dyDescent="0.2">
      <c r="A57" s="71" t="s">
        <v>1679</v>
      </c>
      <c r="B57" s="150"/>
      <c r="C57" s="71" t="s">
        <v>1680</v>
      </c>
      <c r="D57" s="71" t="s">
        <v>1681</v>
      </c>
      <c r="E57" s="71" t="s">
        <v>1682</v>
      </c>
      <c r="F57" s="152"/>
      <c r="G57" s="150"/>
      <c r="H57" s="156"/>
      <c r="I57" s="156"/>
      <c r="J57" s="163"/>
      <c r="K57" s="180"/>
      <c r="L57" s="154">
        <f t="shared" si="0"/>
        <v>0</v>
      </c>
      <c r="M57" s="791"/>
      <c r="N57" s="791"/>
      <c r="O57" s="791"/>
      <c r="P57" s="791"/>
      <c r="Q57" s="791"/>
      <c r="R57" s="791"/>
    </row>
    <row r="58" spans="1:18" x14ac:dyDescent="0.2">
      <c r="A58" s="71" t="s">
        <v>1683</v>
      </c>
      <c r="B58" s="150"/>
      <c r="C58" s="71" t="s">
        <v>484</v>
      </c>
      <c r="D58" s="71" t="s">
        <v>1684</v>
      </c>
      <c r="E58" s="71" t="s">
        <v>1685</v>
      </c>
      <c r="F58" s="152"/>
      <c r="G58" s="150"/>
      <c r="H58" s="156"/>
      <c r="I58" s="156"/>
      <c r="J58" s="163"/>
      <c r="K58" s="180"/>
      <c r="L58" s="154">
        <f t="shared" si="0"/>
        <v>0</v>
      </c>
      <c r="M58" s="791"/>
      <c r="N58" s="791"/>
      <c r="O58" s="791"/>
      <c r="P58" s="791"/>
      <c r="Q58" s="791"/>
      <c r="R58" s="791"/>
    </row>
    <row r="59" spans="1:18" x14ac:dyDescent="0.2">
      <c r="A59" s="71" t="s">
        <v>1686</v>
      </c>
      <c r="B59" s="150"/>
      <c r="C59" s="71" t="s">
        <v>1687</v>
      </c>
      <c r="D59" s="71" t="s">
        <v>1688</v>
      </c>
      <c r="E59" s="71" t="s">
        <v>1689</v>
      </c>
      <c r="F59" s="152"/>
      <c r="G59" s="150"/>
      <c r="H59" s="156"/>
      <c r="I59" s="156"/>
      <c r="J59" s="163"/>
      <c r="K59" s="180"/>
      <c r="L59" s="154">
        <f t="shared" si="0"/>
        <v>0</v>
      </c>
      <c r="M59" s="791"/>
      <c r="N59" s="791"/>
      <c r="O59" s="791"/>
      <c r="P59" s="791"/>
      <c r="Q59" s="791"/>
      <c r="R59" s="791"/>
    </row>
    <row r="60" spans="1:18" x14ac:dyDescent="0.2">
      <c r="A60" s="71" t="s">
        <v>1690</v>
      </c>
      <c r="B60" s="150"/>
      <c r="C60" s="71" t="s">
        <v>1691</v>
      </c>
      <c r="D60" s="71" t="s">
        <v>1692</v>
      </c>
      <c r="E60" s="71" t="s">
        <v>1693</v>
      </c>
      <c r="F60" s="152"/>
      <c r="G60" s="150"/>
      <c r="H60" s="156"/>
      <c r="I60" s="156"/>
      <c r="J60" s="163"/>
      <c r="K60" s="180"/>
      <c r="L60" s="154">
        <f t="shared" si="0"/>
        <v>0</v>
      </c>
      <c r="M60" s="791"/>
      <c r="N60" s="791"/>
      <c r="O60" s="791"/>
      <c r="P60" s="791"/>
      <c r="Q60" s="791"/>
      <c r="R60" s="791"/>
    </row>
    <row r="61" spans="1:18" x14ac:dyDescent="0.2">
      <c r="A61" s="71" t="s">
        <v>1694</v>
      </c>
      <c r="B61" s="150"/>
      <c r="C61" s="71" t="s">
        <v>1695</v>
      </c>
      <c r="D61" s="71" t="s">
        <v>1696</v>
      </c>
      <c r="E61" s="71" t="s">
        <v>1697</v>
      </c>
      <c r="F61" s="152"/>
      <c r="G61" s="150"/>
      <c r="H61" s="156"/>
      <c r="I61" s="156"/>
      <c r="J61" s="163"/>
      <c r="K61" s="180"/>
      <c r="L61" s="154">
        <f t="shared" si="0"/>
        <v>0</v>
      </c>
      <c r="M61" s="791"/>
      <c r="N61" s="791"/>
      <c r="O61" s="791"/>
      <c r="P61" s="791"/>
      <c r="Q61" s="791"/>
      <c r="R61" s="791"/>
    </row>
    <row r="62" spans="1:18" x14ac:dyDescent="0.2">
      <c r="A62" s="71" t="s">
        <v>1698</v>
      </c>
      <c r="B62" s="150"/>
      <c r="C62" s="71" t="s">
        <v>1699</v>
      </c>
      <c r="D62" s="71" t="s">
        <v>1700</v>
      </c>
      <c r="E62" s="71" t="s">
        <v>1701</v>
      </c>
      <c r="F62" s="152"/>
      <c r="G62" s="150"/>
      <c r="H62" s="156"/>
      <c r="I62" s="156"/>
      <c r="J62" s="163"/>
      <c r="K62" s="180"/>
      <c r="L62" s="154">
        <f t="shared" si="0"/>
        <v>0</v>
      </c>
      <c r="M62" s="791"/>
      <c r="N62" s="791"/>
      <c r="O62" s="791"/>
      <c r="P62" s="791"/>
      <c r="Q62" s="791"/>
      <c r="R62" s="791"/>
    </row>
    <row r="63" spans="1:18" x14ac:dyDescent="0.2">
      <c r="A63" s="71" t="s">
        <v>1702</v>
      </c>
      <c r="B63" s="150"/>
      <c r="C63" s="71" t="s">
        <v>1703</v>
      </c>
      <c r="D63" s="71" t="s">
        <v>1704</v>
      </c>
      <c r="E63" s="71" t="s">
        <v>1705</v>
      </c>
      <c r="F63" s="152"/>
      <c r="G63" s="150"/>
      <c r="H63" s="156"/>
      <c r="I63" s="156"/>
      <c r="J63" s="163"/>
      <c r="K63" s="180"/>
      <c r="L63" s="154">
        <f t="shared" si="0"/>
        <v>0</v>
      </c>
      <c r="M63" s="791"/>
      <c r="N63" s="791"/>
      <c r="O63" s="791"/>
      <c r="P63" s="791"/>
      <c r="Q63" s="791"/>
      <c r="R63" s="791"/>
    </row>
    <row r="64" spans="1:18" x14ac:dyDescent="0.2">
      <c r="A64" s="71" t="s">
        <v>1706</v>
      </c>
      <c r="B64" s="150"/>
      <c r="C64" s="71" t="s">
        <v>1707</v>
      </c>
      <c r="D64" s="71" t="s">
        <v>1708</v>
      </c>
      <c r="E64" s="71" t="s">
        <v>1709</v>
      </c>
      <c r="F64" s="152"/>
      <c r="G64" s="150"/>
      <c r="H64" s="156"/>
      <c r="I64" s="156"/>
      <c r="J64" s="163"/>
      <c r="K64" s="180"/>
      <c r="L64" s="154">
        <f t="shared" si="0"/>
        <v>0</v>
      </c>
      <c r="M64" s="791"/>
      <c r="N64" s="791"/>
      <c r="O64" s="791"/>
      <c r="P64" s="791"/>
      <c r="Q64" s="791"/>
      <c r="R64" s="791"/>
    </row>
    <row r="65" spans="1:18" x14ac:dyDescent="0.2">
      <c r="A65" s="71" t="s">
        <v>1710</v>
      </c>
      <c r="B65" s="150"/>
      <c r="C65" s="71" t="s">
        <v>95</v>
      </c>
      <c r="D65" s="71" t="s">
        <v>1711</v>
      </c>
      <c r="E65" s="71" t="s">
        <v>1712</v>
      </c>
      <c r="F65" s="152"/>
      <c r="G65" s="150"/>
      <c r="H65" s="156"/>
      <c r="I65" s="156"/>
      <c r="J65" s="163"/>
      <c r="K65" s="180"/>
      <c r="L65" s="154">
        <f t="shared" si="0"/>
        <v>0</v>
      </c>
      <c r="M65" s="791"/>
      <c r="N65" s="791"/>
      <c r="O65" s="791"/>
      <c r="P65" s="791"/>
      <c r="Q65" s="791"/>
      <c r="R65" s="791"/>
    </row>
    <row r="66" spans="1:18" x14ac:dyDescent="0.2">
      <c r="A66" s="71" t="s">
        <v>1713</v>
      </c>
      <c r="B66" s="150"/>
      <c r="C66" s="71" t="s">
        <v>1714</v>
      </c>
      <c r="D66" s="71" t="s">
        <v>1715</v>
      </c>
      <c r="E66" s="71" t="s">
        <v>1716</v>
      </c>
      <c r="F66" s="152"/>
      <c r="G66" s="150"/>
      <c r="H66" s="156"/>
      <c r="I66" s="156"/>
      <c r="J66" s="163"/>
      <c r="K66" s="180"/>
      <c r="L66" s="154">
        <f t="shared" si="0"/>
        <v>0</v>
      </c>
      <c r="M66" s="791"/>
      <c r="N66" s="791"/>
      <c r="O66" s="791"/>
      <c r="P66" s="791"/>
      <c r="Q66" s="791"/>
      <c r="R66" s="791"/>
    </row>
    <row r="67" spans="1:18" x14ac:dyDescent="0.2">
      <c r="A67" s="71" t="s">
        <v>1717</v>
      </c>
      <c r="B67" s="150"/>
      <c r="C67" s="71" t="s">
        <v>1718</v>
      </c>
      <c r="D67" s="71" t="s">
        <v>1719</v>
      </c>
      <c r="E67" s="71" t="s">
        <v>1720</v>
      </c>
      <c r="F67" s="152"/>
      <c r="G67" s="150"/>
      <c r="H67" s="156"/>
      <c r="I67" s="156"/>
      <c r="J67" s="163"/>
      <c r="K67" s="180"/>
      <c r="L67" s="154">
        <f t="shared" si="0"/>
        <v>0</v>
      </c>
      <c r="M67" s="791"/>
      <c r="N67" s="791"/>
      <c r="O67" s="791"/>
      <c r="P67" s="791"/>
      <c r="Q67" s="791"/>
      <c r="R67" s="791"/>
    </row>
    <row r="68" spans="1:18" x14ac:dyDescent="0.2">
      <c r="A68" s="71" t="s">
        <v>1721</v>
      </c>
      <c r="B68" s="150"/>
      <c r="C68" s="71" t="s">
        <v>1586</v>
      </c>
      <c r="D68" s="71" t="s">
        <v>1722</v>
      </c>
      <c r="E68" s="71" t="s">
        <v>1723</v>
      </c>
      <c r="F68" s="152"/>
      <c r="G68" s="150"/>
      <c r="H68" s="156"/>
      <c r="I68" s="156"/>
      <c r="J68" s="163"/>
      <c r="K68" s="180"/>
      <c r="L68" s="154">
        <f t="shared" si="0"/>
        <v>0</v>
      </c>
      <c r="M68" s="791"/>
      <c r="N68" s="791"/>
      <c r="O68" s="791"/>
      <c r="P68" s="791"/>
      <c r="Q68" s="791"/>
      <c r="R68" s="791"/>
    </row>
    <row r="69" spans="1:18" x14ac:dyDescent="0.2">
      <c r="A69" s="71" t="s">
        <v>1724</v>
      </c>
      <c r="B69" s="150"/>
      <c r="C69" s="71" t="s">
        <v>1725</v>
      </c>
      <c r="D69" s="71" t="s">
        <v>1692</v>
      </c>
      <c r="E69" s="71" t="s">
        <v>1693</v>
      </c>
      <c r="F69" s="152"/>
      <c r="G69" s="150"/>
      <c r="H69" s="156"/>
      <c r="I69" s="156"/>
      <c r="J69" s="163"/>
      <c r="K69" s="180"/>
      <c r="L69" s="154">
        <f t="shared" si="0"/>
        <v>0</v>
      </c>
      <c r="M69" s="791"/>
      <c r="N69" s="791"/>
      <c r="O69" s="791"/>
      <c r="P69" s="791"/>
      <c r="Q69" s="791"/>
      <c r="R69" s="791"/>
    </row>
    <row r="70" spans="1:18" x14ac:dyDescent="0.2">
      <c r="A70" s="71" t="s">
        <v>1726</v>
      </c>
      <c r="B70" s="150"/>
      <c r="C70" s="71" t="s">
        <v>1727</v>
      </c>
      <c r="D70" s="71" t="s">
        <v>1728</v>
      </c>
      <c r="E70" s="71" t="s">
        <v>1729</v>
      </c>
      <c r="F70" s="152"/>
      <c r="G70" s="150"/>
      <c r="H70" s="156"/>
      <c r="I70" s="156"/>
      <c r="J70" s="163"/>
      <c r="K70" s="180"/>
      <c r="L70" s="154">
        <f t="shared" si="0"/>
        <v>0</v>
      </c>
      <c r="M70" s="791"/>
      <c r="N70" s="791"/>
      <c r="O70" s="791"/>
      <c r="P70" s="791"/>
      <c r="Q70" s="791"/>
      <c r="R70" s="791"/>
    </row>
    <row r="71" spans="1:18" x14ac:dyDescent="0.2">
      <c r="A71" s="71" t="s">
        <v>1730</v>
      </c>
      <c r="B71" s="150"/>
      <c r="C71" s="71" t="s">
        <v>484</v>
      </c>
      <c r="D71" s="71" t="s">
        <v>1731</v>
      </c>
      <c r="E71" s="71" t="s">
        <v>1732</v>
      </c>
      <c r="F71" s="152"/>
      <c r="G71" s="150"/>
      <c r="H71" s="156"/>
      <c r="I71" s="156"/>
      <c r="J71" s="163"/>
      <c r="K71" s="180"/>
      <c r="L71" s="154">
        <f t="shared" si="0"/>
        <v>0</v>
      </c>
      <c r="M71" s="791"/>
      <c r="N71" s="791"/>
      <c r="O71" s="791"/>
      <c r="P71" s="791"/>
      <c r="Q71" s="791"/>
      <c r="R71" s="791"/>
    </row>
    <row r="72" spans="1:18" x14ac:dyDescent="0.2">
      <c r="A72" s="71" t="s">
        <v>1733</v>
      </c>
      <c r="B72" s="150"/>
      <c r="C72" s="71" t="s">
        <v>95</v>
      </c>
      <c r="D72" s="71" t="s">
        <v>1734</v>
      </c>
      <c r="E72" s="71" t="s">
        <v>1735</v>
      </c>
      <c r="F72" s="152"/>
      <c r="G72" s="150"/>
      <c r="H72" s="156"/>
      <c r="I72" s="156"/>
      <c r="J72" s="163"/>
      <c r="K72" s="180"/>
      <c r="L72" s="154">
        <f t="shared" si="0"/>
        <v>0</v>
      </c>
      <c r="M72" s="791"/>
      <c r="N72" s="791"/>
      <c r="O72" s="791"/>
      <c r="P72" s="791"/>
      <c r="Q72" s="791"/>
      <c r="R72" s="791"/>
    </row>
    <row r="73" spans="1:18" x14ac:dyDescent="0.2">
      <c r="A73" s="71" t="s">
        <v>1736</v>
      </c>
      <c r="B73" s="150"/>
      <c r="C73" s="71" t="s">
        <v>1695</v>
      </c>
      <c r="D73" s="71" t="s">
        <v>1737</v>
      </c>
      <c r="E73" s="71" t="s">
        <v>1738</v>
      </c>
      <c r="F73" s="152"/>
      <c r="G73" s="150"/>
      <c r="H73" s="156"/>
      <c r="I73" s="156"/>
      <c r="J73" s="163"/>
      <c r="K73" s="180"/>
      <c r="L73" s="154">
        <f t="shared" si="0"/>
        <v>0</v>
      </c>
      <c r="M73" s="791"/>
      <c r="N73" s="791"/>
      <c r="O73" s="791"/>
      <c r="P73" s="791"/>
      <c r="Q73" s="791"/>
      <c r="R73" s="791"/>
    </row>
    <row r="74" spans="1:18" x14ac:dyDescent="0.2">
      <c r="A74" s="71" t="s">
        <v>1739</v>
      </c>
      <c r="B74" s="150"/>
      <c r="C74" s="71"/>
      <c r="D74" s="71" t="s">
        <v>1740</v>
      </c>
      <c r="E74" s="71" t="s">
        <v>459</v>
      </c>
      <c r="F74" s="152"/>
      <c r="G74" s="150"/>
      <c r="H74" s="156"/>
      <c r="I74" s="156"/>
      <c r="J74" s="163"/>
      <c r="K74" s="180"/>
      <c r="L74" s="154">
        <f t="shared" si="0"/>
        <v>0</v>
      </c>
      <c r="M74" s="791"/>
      <c r="N74" s="791"/>
      <c r="O74" s="791"/>
      <c r="P74" s="791"/>
      <c r="Q74" s="791"/>
      <c r="R74" s="791"/>
    </row>
    <row r="75" spans="1:18" x14ac:dyDescent="0.2">
      <c r="A75" s="71" t="s">
        <v>1741</v>
      </c>
      <c r="B75" s="150"/>
      <c r="C75" s="71" t="s">
        <v>1550</v>
      </c>
      <c r="D75" s="71" t="s">
        <v>1742</v>
      </c>
      <c r="E75" s="71" t="s">
        <v>1743</v>
      </c>
      <c r="F75" s="152"/>
      <c r="G75" s="150"/>
      <c r="H75" s="156"/>
      <c r="I75" s="156"/>
      <c r="J75" s="163"/>
      <c r="K75" s="180"/>
      <c r="L75" s="154">
        <f t="shared" si="0"/>
        <v>0</v>
      </c>
      <c r="M75" s="791"/>
      <c r="N75" s="791"/>
      <c r="O75" s="791"/>
      <c r="P75" s="791"/>
      <c r="Q75" s="791"/>
      <c r="R75" s="791"/>
    </row>
    <row r="76" spans="1:18" x14ac:dyDescent="0.2">
      <c r="A76" s="71" t="s">
        <v>1744</v>
      </c>
      <c r="B76" s="150"/>
      <c r="C76" s="71" t="s">
        <v>1745</v>
      </c>
      <c r="D76" s="71" t="s">
        <v>1746</v>
      </c>
      <c r="E76" s="71" t="s">
        <v>1747</v>
      </c>
      <c r="F76" s="152"/>
      <c r="G76" s="150"/>
      <c r="H76" s="156"/>
      <c r="I76" s="156"/>
      <c r="J76" s="163"/>
      <c r="K76" s="180"/>
      <c r="L76" s="154">
        <f t="shared" ref="L76:L139" si="1">F76-H76</f>
        <v>0</v>
      </c>
      <c r="M76" s="791"/>
      <c r="N76" s="791"/>
      <c r="O76" s="791"/>
      <c r="P76" s="791"/>
      <c r="Q76" s="791"/>
      <c r="R76" s="791"/>
    </row>
    <row r="77" spans="1:18" x14ac:dyDescent="0.2">
      <c r="A77" s="71" t="s">
        <v>1748</v>
      </c>
      <c r="B77" s="150"/>
      <c r="C77" s="71" t="s">
        <v>1749</v>
      </c>
      <c r="D77" s="71" t="s">
        <v>896</v>
      </c>
      <c r="E77" s="71" t="s">
        <v>897</v>
      </c>
      <c r="F77" s="152"/>
      <c r="G77" s="150"/>
      <c r="H77" s="156"/>
      <c r="I77" s="156"/>
      <c r="J77" s="163"/>
      <c r="K77" s="180"/>
      <c r="L77" s="154">
        <f t="shared" si="1"/>
        <v>0</v>
      </c>
      <c r="M77" s="791"/>
      <c r="N77" s="791"/>
      <c r="O77" s="791"/>
      <c r="P77" s="791"/>
      <c r="Q77" s="791"/>
      <c r="R77" s="791"/>
    </row>
    <row r="78" spans="1:18" x14ac:dyDescent="0.2">
      <c r="A78" s="71" t="s">
        <v>1750</v>
      </c>
      <c r="B78" s="150"/>
      <c r="C78" s="71" t="s">
        <v>1751</v>
      </c>
      <c r="D78" s="71" t="s">
        <v>1101</v>
      </c>
      <c r="E78" s="71" t="s">
        <v>1752</v>
      </c>
      <c r="F78" s="152"/>
      <c r="G78" s="150"/>
      <c r="H78" s="156"/>
      <c r="I78" s="156"/>
      <c r="J78" s="163"/>
      <c r="K78" s="180"/>
      <c r="L78" s="154">
        <f t="shared" si="1"/>
        <v>0</v>
      </c>
      <c r="M78" s="791"/>
      <c r="N78" s="791"/>
      <c r="O78" s="791"/>
      <c r="P78" s="791"/>
      <c r="Q78" s="791"/>
      <c r="R78" s="791"/>
    </row>
    <row r="79" spans="1:18" x14ac:dyDescent="0.2">
      <c r="A79" s="71" t="s">
        <v>1753</v>
      </c>
      <c r="B79" s="150"/>
      <c r="C79" s="71" t="s">
        <v>1754</v>
      </c>
      <c r="D79" s="71" t="s">
        <v>1143</v>
      </c>
      <c r="E79" s="71" t="s">
        <v>1144</v>
      </c>
      <c r="F79" s="152"/>
      <c r="G79" s="150"/>
      <c r="H79" s="156"/>
      <c r="I79" s="156"/>
      <c r="J79" s="163"/>
      <c r="K79" s="180"/>
      <c r="L79" s="154">
        <f t="shared" si="1"/>
        <v>0</v>
      </c>
      <c r="M79" s="791"/>
      <c r="N79" s="791"/>
      <c r="O79" s="791"/>
      <c r="P79" s="791"/>
      <c r="Q79" s="791"/>
      <c r="R79" s="791"/>
    </row>
    <row r="80" spans="1:18" x14ac:dyDescent="0.2">
      <c r="A80" s="71" t="s">
        <v>1755</v>
      </c>
      <c r="B80" s="150"/>
      <c r="C80" s="71" t="s">
        <v>1756</v>
      </c>
      <c r="D80" s="71" t="s">
        <v>1757</v>
      </c>
      <c r="E80" s="71" t="s">
        <v>1758</v>
      </c>
      <c r="F80" s="152"/>
      <c r="G80" s="150"/>
      <c r="H80" s="156"/>
      <c r="I80" s="156"/>
      <c r="J80" s="163"/>
      <c r="K80" s="180"/>
      <c r="L80" s="154">
        <f t="shared" si="1"/>
        <v>0</v>
      </c>
      <c r="M80" s="791"/>
      <c r="N80" s="791"/>
      <c r="O80" s="791"/>
      <c r="P80" s="791"/>
      <c r="Q80" s="791"/>
      <c r="R80" s="791"/>
    </row>
    <row r="81" spans="1:18" x14ac:dyDescent="0.2">
      <c r="A81" s="71" t="s">
        <v>1759</v>
      </c>
      <c r="B81" s="150"/>
      <c r="C81" s="71" t="s">
        <v>1760</v>
      </c>
      <c r="D81" s="71" t="s">
        <v>1761</v>
      </c>
      <c r="E81" s="71" t="s">
        <v>1762</v>
      </c>
      <c r="F81" s="152"/>
      <c r="G81" s="150"/>
      <c r="H81" s="156"/>
      <c r="I81" s="156"/>
      <c r="J81" s="163"/>
      <c r="K81" s="180"/>
      <c r="L81" s="154">
        <f t="shared" si="1"/>
        <v>0</v>
      </c>
      <c r="M81" s="791"/>
      <c r="N81" s="791"/>
      <c r="O81" s="791"/>
      <c r="P81" s="791"/>
      <c r="Q81" s="791"/>
      <c r="R81" s="791"/>
    </row>
    <row r="82" spans="1:18" x14ac:dyDescent="0.2">
      <c r="A82" s="71" t="s">
        <v>1763</v>
      </c>
      <c r="B82" s="150"/>
      <c r="C82" s="71" t="s">
        <v>1764</v>
      </c>
      <c r="D82" s="71" t="s">
        <v>1765</v>
      </c>
      <c r="E82" s="71" t="s">
        <v>1766</v>
      </c>
      <c r="F82" s="152"/>
      <c r="G82" s="150"/>
      <c r="H82" s="156"/>
      <c r="I82" s="156"/>
      <c r="J82" s="163"/>
      <c r="K82" s="180"/>
      <c r="L82" s="154">
        <f t="shared" si="1"/>
        <v>0</v>
      </c>
      <c r="M82" s="791"/>
      <c r="N82" s="791"/>
      <c r="O82" s="791"/>
      <c r="P82" s="791"/>
      <c r="Q82" s="791"/>
      <c r="R82" s="791"/>
    </row>
    <row r="83" spans="1:18" x14ac:dyDescent="0.2">
      <c r="A83" s="71" t="s">
        <v>1767</v>
      </c>
      <c r="B83" s="150"/>
      <c r="C83" s="71" t="s">
        <v>1768</v>
      </c>
      <c r="D83" s="71" t="s">
        <v>1769</v>
      </c>
      <c r="E83" s="71" t="s">
        <v>1770</v>
      </c>
      <c r="F83" s="152"/>
      <c r="G83" s="150"/>
      <c r="H83" s="156"/>
      <c r="I83" s="156"/>
      <c r="J83" s="163"/>
      <c r="K83" s="180"/>
      <c r="L83" s="154">
        <f t="shared" si="1"/>
        <v>0</v>
      </c>
      <c r="M83" s="791"/>
      <c r="N83" s="791"/>
      <c r="O83" s="791"/>
      <c r="P83" s="791"/>
      <c r="Q83" s="791"/>
      <c r="R83" s="791"/>
    </row>
    <row r="84" spans="1:18" x14ac:dyDescent="0.2">
      <c r="A84" s="71" t="s">
        <v>1771</v>
      </c>
      <c r="B84" s="150"/>
      <c r="C84" s="71" t="s">
        <v>1550</v>
      </c>
      <c r="D84" s="71" t="s">
        <v>1772</v>
      </c>
      <c r="E84" s="71" t="s">
        <v>1773</v>
      </c>
      <c r="F84" s="152"/>
      <c r="G84" s="150"/>
      <c r="H84" s="156"/>
      <c r="I84" s="156"/>
      <c r="J84" s="163"/>
      <c r="K84" s="180"/>
      <c r="L84" s="154">
        <f t="shared" si="1"/>
        <v>0</v>
      </c>
      <c r="M84" s="791"/>
      <c r="N84" s="791"/>
      <c r="O84" s="791"/>
      <c r="P84" s="791"/>
      <c r="Q84" s="791"/>
      <c r="R84" s="791"/>
    </row>
    <row r="85" spans="1:18" x14ac:dyDescent="0.2">
      <c r="A85" s="71" t="s">
        <v>1774</v>
      </c>
      <c r="B85" s="150"/>
      <c r="C85" s="71" t="s">
        <v>95</v>
      </c>
      <c r="D85" s="71" t="s">
        <v>1775</v>
      </c>
      <c r="E85" s="71" t="s">
        <v>1776</v>
      </c>
      <c r="F85" s="152"/>
      <c r="G85" s="150"/>
      <c r="H85" s="156"/>
      <c r="I85" s="156"/>
      <c r="J85" s="163"/>
      <c r="K85" s="180"/>
      <c r="L85" s="154">
        <f t="shared" si="1"/>
        <v>0</v>
      </c>
      <c r="M85" s="791"/>
      <c r="N85" s="791"/>
      <c r="O85" s="791"/>
      <c r="P85" s="791"/>
      <c r="Q85" s="791"/>
      <c r="R85" s="791"/>
    </row>
    <row r="86" spans="1:18" x14ac:dyDescent="0.2">
      <c r="A86" s="71" t="s">
        <v>1777</v>
      </c>
      <c r="B86" s="150"/>
      <c r="C86" s="71" t="s">
        <v>1778</v>
      </c>
      <c r="D86" s="71" t="s">
        <v>1779</v>
      </c>
      <c r="E86" s="71" t="s">
        <v>1780</v>
      </c>
      <c r="F86" s="152"/>
      <c r="G86" s="150"/>
      <c r="H86" s="156"/>
      <c r="I86" s="156"/>
      <c r="J86" s="163"/>
      <c r="K86" s="180"/>
      <c r="L86" s="154">
        <f t="shared" si="1"/>
        <v>0</v>
      </c>
      <c r="M86" s="791"/>
      <c r="N86" s="791"/>
      <c r="O86" s="791"/>
      <c r="P86" s="791"/>
      <c r="Q86" s="791"/>
      <c r="R86" s="791"/>
    </row>
    <row r="87" spans="1:18" x14ac:dyDescent="0.2">
      <c r="A87" s="71" t="s">
        <v>1781</v>
      </c>
      <c r="B87" s="150"/>
      <c r="C87" s="71" t="s">
        <v>1782</v>
      </c>
      <c r="D87" s="71" t="s">
        <v>1602</v>
      </c>
      <c r="E87" s="71" t="s">
        <v>1603</v>
      </c>
      <c r="F87" s="152"/>
      <c r="G87" s="150"/>
      <c r="H87" s="156"/>
      <c r="I87" s="156"/>
      <c r="J87" s="163"/>
      <c r="K87" s="180"/>
      <c r="L87" s="154">
        <f t="shared" si="1"/>
        <v>0</v>
      </c>
      <c r="M87" s="791"/>
      <c r="N87" s="791"/>
      <c r="O87" s="791"/>
      <c r="P87" s="791"/>
      <c r="Q87" s="791"/>
      <c r="R87" s="791"/>
    </row>
    <row r="88" spans="1:18" x14ac:dyDescent="0.2">
      <c r="A88" s="71" t="s">
        <v>1783</v>
      </c>
      <c r="B88" s="150"/>
      <c r="C88" s="71" t="s">
        <v>484</v>
      </c>
      <c r="D88" s="71" t="s">
        <v>1784</v>
      </c>
      <c r="E88" s="71" t="s">
        <v>1785</v>
      </c>
      <c r="F88" s="152"/>
      <c r="G88" s="150"/>
      <c r="H88" s="156"/>
      <c r="I88" s="156"/>
      <c r="J88" s="163"/>
      <c r="K88" s="180"/>
      <c r="L88" s="154">
        <f t="shared" si="1"/>
        <v>0</v>
      </c>
      <c r="M88" s="791"/>
      <c r="N88" s="791"/>
      <c r="O88" s="791"/>
      <c r="P88" s="791"/>
      <c r="Q88" s="791"/>
      <c r="R88" s="791"/>
    </row>
    <row r="89" spans="1:18" x14ac:dyDescent="0.2">
      <c r="A89" s="71" t="s">
        <v>1786</v>
      </c>
      <c r="B89" s="150"/>
      <c r="C89" s="71" t="s">
        <v>1760</v>
      </c>
      <c r="D89" s="71" t="s">
        <v>1787</v>
      </c>
      <c r="E89" s="71" t="s">
        <v>1788</v>
      </c>
      <c r="F89" s="152"/>
      <c r="G89" s="150"/>
      <c r="H89" s="156"/>
      <c r="I89" s="156"/>
      <c r="J89" s="163"/>
      <c r="K89" s="180"/>
      <c r="L89" s="154">
        <f t="shared" si="1"/>
        <v>0</v>
      </c>
      <c r="M89" s="791"/>
      <c r="N89" s="791"/>
      <c r="O89" s="791"/>
      <c r="P89" s="791"/>
      <c r="Q89" s="791"/>
      <c r="R89" s="791"/>
    </row>
    <row r="90" spans="1:18" x14ac:dyDescent="0.2">
      <c r="A90" s="71" t="s">
        <v>1789</v>
      </c>
      <c r="B90" s="150"/>
      <c r="C90" s="71" t="s">
        <v>484</v>
      </c>
      <c r="D90" s="71" t="s">
        <v>1790</v>
      </c>
      <c r="E90" s="71" t="s">
        <v>1791</v>
      </c>
      <c r="F90" s="152"/>
      <c r="G90" s="150"/>
      <c r="H90" s="156"/>
      <c r="I90" s="156"/>
      <c r="J90" s="163"/>
      <c r="K90" s="180"/>
      <c r="L90" s="154">
        <f t="shared" si="1"/>
        <v>0</v>
      </c>
      <c r="M90" s="791"/>
      <c r="N90" s="791"/>
      <c r="O90" s="791"/>
      <c r="P90" s="791"/>
      <c r="Q90" s="791"/>
      <c r="R90" s="791"/>
    </row>
    <row r="91" spans="1:18" x14ac:dyDescent="0.2">
      <c r="A91" s="71" t="s">
        <v>1792</v>
      </c>
      <c r="B91" s="150"/>
      <c r="C91" s="71" t="s">
        <v>1793</v>
      </c>
      <c r="D91" s="71" t="s">
        <v>1794</v>
      </c>
      <c r="E91" s="71" t="s">
        <v>1795</v>
      </c>
      <c r="F91" s="152"/>
      <c r="G91" s="150"/>
      <c r="H91" s="156"/>
      <c r="I91" s="156"/>
      <c r="J91" s="163"/>
      <c r="K91" s="180"/>
      <c r="L91" s="154">
        <f t="shared" si="1"/>
        <v>0</v>
      </c>
      <c r="M91" s="791"/>
      <c r="N91" s="791"/>
      <c r="O91" s="791"/>
      <c r="P91" s="791"/>
      <c r="Q91" s="791"/>
      <c r="R91" s="791"/>
    </row>
    <row r="92" spans="1:18" x14ac:dyDescent="0.2">
      <c r="A92" s="71" t="s">
        <v>1796</v>
      </c>
      <c r="B92" s="150"/>
      <c r="C92" s="71" t="s">
        <v>1550</v>
      </c>
      <c r="D92" s="71" t="s">
        <v>535</v>
      </c>
      <c r="E92" s="71" t="s">
        <v>536</v>
      </c>
      <c r="F92" s="152"/>
      <c r="G92" s="150"/>
      <c r="H92" s="156"/>
      <c r="I92" s="156"/>
      <c r="J92" s="163"/>
      <c r="K92" s="180"/>
      <c r="L92" s="154">
        <f t="shared" si="1"/>
        <v>0</v>
      </c>
      <c r="M92" s="791"/>
      <c r="N92" s="791"/>
      <c r="O92" s="791"/>
      <c r="P92" s="791"/>
      <c r="Q92" s="791"/>
      <c r="R92" s="791"/>
    </row>
    <row r="93" spans="1:18" x14ac:dyDescent="0.2">
      <c r="A93" s="71" t="s">
        <v>1797</v>
      </c>
      <c r="B93" s="150"/>
      <c r="C93" s="71" t="s">
        <v>1798</v>
      </c>
      <c r="D93" s="71" t="s">
        <v>1799</v>
      </c>
      <c r="E93" s="71" t="s">
        <v>1800</v>
      </c>
      <c r="F93" s="152"/>
      <c r="G93" s="150"/>
      <c r="H93" s="156"/>
      <c r="I93" s="156"/>
      <c r="J93" s="163"/>
      <c r="K93" s="180"/>
      <c r="L93" s="154">
        <f t="shared" si="1"/>
        <v>0</v>
      </c>
      <c r="M93" s="791"/>
      <c r="N93" s="791"/>
      <c r="O93" s="791"/>
      <c r="P93" s="791"/>
      <c r="Q93" s="791"/>
      <c r="R93" s="791"/>
    </row>
    <row r="94" spans="1:18" x14ac:dyDescent="0.2">
      <c r="A94" s="71" t="s">
        <v>1801</v>
      </c>
      <c r="B94" s="150"/>
      <c r="C94" s="71" t="s">
        <v>1802</v>
      </c>
      <c r="D94" s="71" t="s">
        <v>1803</v>
      </c>
      <c r="E94" s="71" t="s">
        <v>1804</v>
      </c>
      <c r="F94" s="152"/>
      <c r="G94" s="150"/>
      <c r="H94" s="156"/>
      <c r="I94" s="156"/>
      <c r="J94" s="163"/>
      <c r="K94" s="180"/>
      <c r="L94" s="154">
        <f t="shared" si="1"/>
        <v>0</v>
      </c>
      <c r="M94" s="791"/>
      <c r="N94" s="791"/>
      <c r="O94" s="791"/>
      <c r="P94" s="791"/>
      <c r="Q94" s="791"/>
      <c r="R94" s="791"/>
    </row>
    <row r="95" spans="1:18" x14ac:dyDescent="0.2">
      <c r="A95" s="71" t="s">
        <v>1805</v>
      </c>
      <c r="B95" s="150"/>
      <c r="C95" s="71" t="s">
        <v>1806</v>
      </c>
      <c r="D95" s="71" t="s">
        <v>1807</v>
      </c>
      <c r="E95" s="71" t="s">
        <v>1808</v>
      </c>
      <c r="F95" s="152"/>
      <c r="G95" s="150"/>
      <c r="H95" s="156"/>
      <c r="I95" s="156"/>
      <c r="J95" s="163"/>
      <c r="K95" s="180"/>
      <c r="L95" s="154">
        <f t="shared" si="1"/>
        <v>0</v>
      </c>
      <c r="M95" s="791"/>
      <c r="N95" s="791"/>
      <c r="O95" s="791"/>
      <c r="P95" s="791"/>
      <c r="Q95" s="791"/>
      <c r="R95" s="791"/>
    </row>
    <row r="96" spans="1:18" x14ac:dyDescent="0.2">
      <c r="A96" s="71" t="s">
        <v>1809</v>
      </c>
      <c r="B96" s="150"/>
      <c r="C96" s="71" t="s">
        <v>1810</v>
      </c>
      <c r="D96" s="71" t="s">
        <v>1811</v>
      </c>
      <c r="E96" s="71" t="s">
        <v>1812</v>
      </c>
      <c r="F96" s="152"/>
      <c r="G96" s="150"/>
      <c r="H96" s="156"/>
      <c r="I96" s="156"/>
      <c r="J96" s="163"/>
      <c r="K96" s="180"/>
      <c r="L96" s="154">
        <f t="shared" si="1"/>
        <v>0</v>
      </c>
      <c r="M96" s="791"/>
      <c r="N96" s="791"/>
      <c r="O96" s="791"/>
      <c r="P96" s="791"/>
      <c r="Q96" s="791"/>
      <c r="R96" s="791"/>
    </row>
    <row r="97" spans="1:18" x14ac:dyDescent="0.2">
      <c r="A97" s="71" t="s">
        <v>1813</v>
      </c>
      <c r="B97" s="150"/>
      <c r="C97" s="71" t="s">
        <v>1814</v>
      </c>
      <c r="D97" s="71" t="s">
        <v>1815</v>
      </c>
      <c r="E97" s="71" t="s">
        <v>1816</v>
      </c>
      <c r="F97" s="152"/>
      <c r="G97" s="150"/>
      <c r="H97" s="156"/>
      <c r="I97" s="156"/>
      <c r="J97" s="163"/>
      <c r="K97" s="180"/>
      <c r="L97" s="154">
        <f t="shared" si="1"/>
        <v>0</v>
      </c>
      <c r="M97" s="791"/>
      <c r="N97" s="791"/>
      <c r="O97" s="791"/>
      <c r="P97" s="791"/>
      <c r="Q97" s="791"/>
      <c r="R97" s="791"/>
    </row>
    <row r="98" spans="1:18" x14ac:dyDescent="0.2">
      <c r="A98" s="71" t="s">
        <v>1817</v>
      </c>
      <c r="B98" s="150"/>
      <c r="C98" s="71" t="s">
        <v>1818</v>
      </c>
      <c r="D98" s="71" t="s">
        <v>1811</v>
      </c>
      <c r="E98" s="71" t="s">
        <v>1812</v>
      </c>
      <c r="F98" s="152"/>
      <c r="G98" s="150"/>
      <c r="H98" s="156"/>
      <c r="I98" s="156"/>
      <c r="J98" s="163"/>
      <c r="K98" s="180"/>
      <c r="L98" s="154">
        <f t="shared" si="1"/>
        <v>0</v>
      </c>
      <c r="M98" s="791"/>
      <c r="N98" s="791"/>
      <c r="O98" s="791"/>
      <c r="P98" s="791"/>
      <c r="Q98" s="791"/>
      <c r="R98" s="791"/>
    </row>
    <row r="99" spans="1:18" x14ac:dyDescent="0.2">
      <c r="A99" s="71" t="s">
        <v>1819</v>
      </c>
      <c r="B99" s="150"/>
      <c r="C99" s="71" t="s">
        <v>1793</v>
      </c>
      <c r="D99" s="71" t="s">
        <v>1820</v>
      </c>
      <c r="E99" s="71" t="s">
        <v>1821</v>
      </c>
      <c r="F99" s="152"/>
      <c r="G99" s="150"/>
      <c r="H99" s="156"/>
      <c r="I99" s="156"/>
      <c r="J99" s="163"/>
      <c r="K99" s="180"/>
      <c r="L99" s="154">
        <f t="shared" si="1"/>
        <v>0</v>
      </c>
      <c r="M99" s="791"/>
      <c r="N99" s="791"/>
      <c r="O99" s="791"/>
      <c r="P99" s="791"/>
      <c r="Q99" s="791"/>
      <c r="R99" s="791"/>
    </row>
    <row r="100" spans="1:18" x14ac:dyDescent="0.2">
      <c r="A100" s="71" t="s">
        <v>1822</v>
      </c>
      <c r="B100" s="150"/>
      <c r="C100" s="71" t="s">
        <v>1823</v>
      </c>
      <c r="D100" s="71" t="s">
        <v>1824</v>
      </c>
      <c r="E100" s="71" t="s">
        <v>1825</v>
      </c>
      <c r="F100" s="152"/>
      <c r="G100" s="150"/>
      <c r="H100" s="156"/>
      <c r="I100" s="156"/>
      <c r="J100" s="163"/>
      <c r="K100" s="180"/>
      <c r="L100" s="154">
        <f t="shared" si="1"/>
        <v>0</v>
      </c>
      <c r="M100" s="791"/>
      <c r="N100" s="791"/>
      <c r="O100" s="791"/>
      <c r="P100" s="791"/>
      <c r="Q100" s="791"/>
      <c r="R100" s="791"/>
    </row>
    <row r="101" spans="1:18" x14ac:dyDescent="0.2">
      <c r="A101" s="71" t="s">
        <v>1826</v>
      </c>
      <c r="B101" s="150"/>
      <c r="C101" s="71" t="s">
        <v>1275</v>
      </c>
      <c r="D101" s="71" t="s">
        <v>1827</v>
      </c>
      <c r="E101" s="71" t="s">
        <v>1828</v>
      </c>
      <c r="F101" s="152"/>
      <c r="G101" s="150"/>
      <c r="H101" s="156"/>
      <c r="I101" s="156"/>
      <c r="J101" s="163"/>
      <c r="K101" s="180"/>
      <c r="L101" s="154">
        <f t="shared" si="1"/>
        <v>0</v>
      </c>
      <c r="M101" s="791"/>
      <c r="N101" s="791"/>
      <c r="O101" s="791"/>
      <c r="P101" s="791"/>
      <c r="Q101" s="791"/>
      <c r="R101" s="791"/>
    </row>
    <row r="102" spans="1:18" x14ac:dyDescent="0.2">
      <c r="A102" s="71" t="s">
        <v>1829</v>
      </c>
      <c r="B102" s="150"/>
      <c r="C102" s="71" t="s">
        <v>1830</v>
      </c>
      <c r="D102" s="71" t="s">
        <v>1831</v>
      </c>
      <c r="E102" s="71" t="s">
        <v>1832</v>
      </c>
      <c r="F102" s="152"/>
      <c r="G102" s="150"/>
      <c r="H102" s="156"/>
      <c r="I102" s="156"/>
      <c r="J102" s="163"/>
      <c r="K102" s="180"/>
      <c r="L102" s="154">
        <f t="shared" si="1"/>
        <v>0</v>
      </c>
      <c r="M102" s="791"/>
      <c r="N102" s="791"/>
      <c r="O102" s="791"/>
      <c r="P102" s="791"/>
      <c r="Q102" s="791"/>
      <c r="R102" s="791"/>
    </row>
    <row r="103" spans="1:18" x14ac:dyDescent="0.2">
      <c r="A103" s="71" t="s">
        <v>1833</v>
      </c>
      <c r="B103" s="150"/>
      <c r="C103" s="71" t="s">
        <v>1834</v>
      </c>
      <c r="D103" s="71" t="s">
        <v>1835</v>
      </c>
      <c r="E103" s="71" t="s">
        <v>1836</v>
      </c>
      <c r="F103" s="152"/>
      <c r="G103" s="150"/>
      <c r="H103" s="156"/>
      <c r="I103" s="156"/>
      <c r="J103" s="163"/>
      <c r="K103" s="180"/>
      <c r="L103" s="154">
        <f t="shared" si="1"/>
        <v>0</v>
      </c>
      <c r="M103" s="791"/>
      <c r="N103" s="791"/>
      <c r="O103" s="791"/>
      <c r="P103" s="791"/>
      <c r="Q103" s="791"/>
      <c r="R103" s="791"/>
    </row>
    <row r="104" spans="1:18" x14ac:dyDescent="0.2">
      <c r="A104" s="71" t="s">
        <v>1837</v>
      </c>
      <c r="B104" s="150"/>
      <c r="C104" s="71" t="s">
        <v>1275</v>
      </c>
      <c r="D104" s="71" t="s">
        <v>1838</v>
      </c>
      <c r="E104" s="71" t="s">
        <v>1839</v>
      </c>
      <c r="F104" s="152"/>
      <c r="G104" s="150"/>
      <c r="H104" s="156"/>
      <c r="I104" s="156"/>
      <c r="J104" s="163"/>
      <c r="K104" s="180"/>
      <c r="L104" s="154">
        <f t="shared" si="1"/>
        <v>0</v>
      </c>
      <c r="M104" s="791"/>
      <c r="N104" s="791"/>
      <c r="O104" s="791"/>
      <c r="P104" s="791"/>
      <c r="Q104" s="791"/>
      <c r="R104" s="791"/>
    </row>
    <row r="105" spans="1:18" x14ac:dyDescent="0.2">
      <c r="A105" s="71" t="s">
        <v>1840</v>
      </c>
      <c r="B105" s="150"/>
      <c r="C105" s="71" t="s">
        <v>1841</v>
      </c>
      <c r="D105" s="71" t="s">
        <v>1842</v>
      </c>
      <c r="E105" s="71" t="s">
        <v>1843</v>
      </c>
      <c r="F105" s="152"/>
      <c r="G105" s="150"/>
      <c r="H105" s="156"/>
      <c r="I105" s="156"/>
      <c r="J105" s="163"/>
      <c r="K105" s="180"/>
      <c r="L105" s="154">
        <f t="shared" si="1"/>
        <v>0</v>
      </c>
      <c r="M105" s="791"/>
      <c r="N105" s="791"/>
      <c r="O105" s="791"/>
      <c r="P105" s="791"/>
      <c r="Q105" s="791"/>
      <c r="R105" s="791"/>
    </row>
    <row r="106" spans="1:18" x14ac:dyDescent="0.2">
      <c r="A106" s="71" t="s">
        <v>1844</v>
      </c>
      <c r="B106" s="150"/>
      <c r="C106" s="71" t="s">
        <v>1845</v>
      </c>
      <c r="D106" s="71" t="s">
        <v>1023</v>
      </c>
      <c r="E106" s="71" t="s">
        <v>1024</v>
      </c>
      <c r="F106" s="152"/>
      <c r="G106" s="150"/>
      <c r="H106" s="156"/>
      <c r="I106" s="156"/>
      <c r="J106" s="163"/>
      <c r="K106" s="180"/>
      <c r="L106" s="154">
        <f t="shared" si="1"/>
        <v>0</v>
      </c>
      <c r="M106" s="791"/>
      <c r="N106" s="791"/>
      <c r="O106" s="791"/>
      <c r="P106" s="791"/>
      <c r="Q106" s="791"/>
      <c r="R106" s="791"/>
    </row>
    <row r="107" spans="1:18" x14ac:dyDescent="0.2">
      <c r="A107" s="71" t="s">
        <v>1846</v>
      </c>
      <c r="B107" s="150"/>
      <c r="C107" s="71" t="s">
        <v>1847</v>
      </c>
      <c r="D107" s="71" t="s">
        <v>1848</v>
      </c>
      <c r="E107" s="71" t="s">
        <v>1849</v>
      </c>
      <c r="F107" s="152"/>
      <c r="G107" s="150"/>
      <c r="H107" s="156"/>
      <c r="I107" s="156"/>
      <c r="J107" s="163"/>
      <c r="K107" s="180"/>
      <c r="L107" s="154">
        <f t="shared" si="1"/>
        <v>0</v>
      </c>
      <c r="M107" s="791"/>
      <c r="N107" s="791"/>
      <c r="O107" s="791"/>
      <c r="P107" s="791"/>
      <c r="Q107" s="791"/>
      <c r="R107" s="791"/>
    </row>
    <row r="108" spans="1:18" x14ac:dyDescent="0.2">
      <c r="A108" s="71" t="s">
        <v>1850</v>
      </c>
      <c r="B108" s="150"/>
      <c r="C108" s="71" t="s">
        <v>1851</v>
      </c>
      <c r="D108" s="71" t="s">
        <v>632</v>
      </c>
      <c r="E108" s="71" t="s">
        <v>1852</v>
      </c>
      <c r="F108" s="152"/>
      <c r="G108" s="150"/>
      <c r="H108" s="156"/>
      <c r="I108" s="156"/>
      <c r="J108" s="163"/>
      <c r="K108" s="180"/>
      <c r="L108" s="154">
        <f t="shared" si="1"/>
        <v>0</v>
      </c>
      <c r="M108" s="791"/>
      <c r="N108" s="791"/>
      <c r="O108" s="791"/>
      <c r="P108" s="791"/>
      <c r="Q108" s="791"/>
      <c r="R108" s="791"/>
    </row>
    <row r="109" spans="1:18" x14ac:dyDescent="0.2">
      <c r="A109" s="71" t="s">
        <v>1853</v>
      </c>
      <c r="B109" s="150"/>
      <c r="C109" s="71" t="s">
        <v>1854</v>
      </c>
      <c r="D109" s="71" t="s">
        <v>1855</v>
      </c>
      <c r="E109" s="71" t="s">
        <v>1856</v>
      </c>
      <c r="F109" s="152"/>
      <c r="G109" s="150"/>
      <c r="H109" s="156"/>
      <c r="I109" s="156"/>
      <c r="J109" s="163"/>
      <c r="K109" s="180"/>
      <c r="L109" s="154">
        <f t="shared" si="1"/>
        <v>0</v>
      </c>
      <c r="M109" s="791"/>
      <c r="N109" s="791"/>
      <c r="O109" s="791"/>
      <c r="P109" s="791"/>
      <c r="Q109" s="791"/>
      <c r="R109" s="791"/>
    </row>
    <row r="110" spans="1:18" x14ac:dyDescent="0.2">
      <c r="A110" s="71" t="s">
        <v>1857</v>
      </c>
      <c r="B110" s="150"/>
      <c r="C110" s="71" t="s">
        <v>1550</v>
      </c>
      <c r="D110" s="71" t="s">
        <v>1858</v>
      </c>
      <c r="E110" s="71" t="s">
        <v>1859</v>
      </c>
      <c r="F110" s="152"/>
      <c r="G110" s="150"/>
      <c r="H110" s="156"/>
      <c r="I110" s="156"/>
      <c r="J110" s="163"/>
      <c r="K110" s="180"/>
      <c r="L110" s="154">
        <f t="shared" si="1"/>
        <v>0</v>
      </c>
      <c r="M110" s="791"/>
      <c r="N110" s="791"/>
      <c r="O110" s="791"/>
      <c r="P110" s="791"/>
      <c r="Q110" s="791"/>
      <c r="R110" s="791"/>
    </row>
    <row r="111" spans="1:18" x14ac:dyDescent="0.2">
      <c r="A111" s="71" t="s">
        <v>1860</v>
      </c>
      <c r="B111" s="150"/>
      <c r="C111" s="71" t="s">
        <v>1760</v>
      </c>
      <c r="D111" s="71" t="s">
        <v>1861</v>
      </c>
      <c r="E111" s="71" t="s">
        <v>1862</v>
      </c>
      <c r="F111" s="152"/>
      <c r="G111" s="150"/>
      <c r="H111" s="156"/>
      <c r="I111" s="156"/>
      <c r="J111" s="163"/>
      <c r="K111" s="180"/>
      <c r="L111" s="154">
        <f t="shared" si="1"/>
        <v>0</v>
      </c>
      <c r="M111" s="791"/>
      <c r="N111" s="791"/>
      <c r="O111" s="791"/>
      <c r="P111" s="791"/>
      <c r="Q111" s="791"/>
      <c r="R111" s="791"/>
    </row>
    <row r="112" spans="1:18" x14ac:dyDescent="0.2">
      <c r="A112" s="71" t="s">
        <v>1863</v>
      </c>
      <c r="B112" s="150"/>
      <c r="C112" s="71" t="s">
        <v>1550</v>
      </c>
      <c r="D112" s="71" t="s">
        <v>1864</v>
      </c>
      <c r="E112" s="71" t="s">
        <v>1865</v>
      </c>
      <c r="F112" s="152"/>
      <c r="G112" s="150"/>
      <c r="H112" s="156"/>
      <c r="I112" s="156"/>
      <c r="J112" s="163"/>
      <c r="K112" s="180"/>
      <c r="L112" s="154">
        <f t="shared" si="1"/>
        <v>0</v>
      </c>
      <c r="M112" s="791"/>
      <c r="N112" s="791"/>
      <c r="O112" s="791"/>
      <c r="P112" s="791"/>
      <c r="Q112" s="791"/>
      <c r="R112" s="791"/>
    </row>
    <row r="113" spans="1:18" x14ac:dyDescent="0.2">
      <c r="A113" s="71" t="s">
        <v>1866</v>
      </c>
      <c r="B113" s="150"/>
      <c r="C113" s="71" t="s">
        <v>1867</v>
      </c>
      <c r="D113" s="71" t="s">
        <v>1868</v>
      </c>
      <c r="E113" s="71" t="s">
        <v>1869</v>
      </c>
      <c r="F113" s="152"/>
      <c r="G113" s="150"/>
      <c r="H113" s="156"/>
      <c r="I113" s="156"/>
      <c r="J113" s="163"/>
      <c r="K113" s="180"/>
      <c r="L113" s="154">
        <f t="shared" si="1"/>
        <v>0</v>
      </c>
      <c r="M113" s="791"/>
      <c r="N113" s="791"/>
      <c r="O113" s="791"/>
      <c r="P113" s="791"/>
      <c r="Q113" s="791"/>
      <c r="R113" s="791"/>
    </row>
    <row r="114" spans="1:18" x14ac:dyDescent="0.2">
      <c r="A114" s="71" t="s">
        <v>1870</v>
      </c>
      <c r="B114" s="150"/>
      <c r="C114" s="71" t="s">
        <v>1871</v>
      </c>
      <c r="D114" s="71" t="s">
        <v>1872</v>
      </c>
      <c r="E114" s="71" t="s">
        <v>1873</v>
      </c>
      <c r="F114" s="152"/>
      <c r="G114" s="150"/>
      <c r="H114" s="156"/>
      <c r="I114" s="156"/>
      <c r="J114" s="163"/>
      <c r="K114" s="180"/>
      <c r="L114" s="154">
        <f t="shared" si="1"/>
        <v>0</v>
      </c>
      <c r="M114" s="791"/>
      <c r="N114" s="791"/>
      <c r="O114" s="791"/>
      <c r="P114" s="791"/>
      <c r="Q114" s="791"/>
      <c r="R114" s="791"/>
    </row>
    <row r="115" spans="1:18" x14ac:dyDescent="0.2">
      <c r="A115" s="71" t="s">
        <v>1874</v>
      </c>
      <c r="B115" s="150"/>
      <c r="C115" s="71" t="s">
        <v>1875</v>
      </c>
      <c r="D115" s="71" t="s">
        <v>1876</v>
      </c>
      <c r="E115" s="71" t="s">
        <v>1877</v>
      </c>
      <c r="F115" s="152"/>
      <c r="G115" s="150"/>
      <c r="H115" s="156"/>
      <c r="I115" s="156"/>
      <c r="J115" s="163"/>
      <c r="K115" s="180"/>
      <c r="L115" s="154">
        <f t="shared" si="1"/>
        <v>0</v>
      </c>
      <c r="M115" s="791"/>
      <c r="N115" s="791"/>
      <c r="O115" s="791"/>
      <c r="P115" s="791"/>
      <c r="Q115" s="791"/>
      <c r="R115" s="791"/>
    </row>
    <row r="116" spans="1:18" x14ac:dyDescent="0.2">
      <c r="A116" s="71" t="s">
        <v>1878</v>
      </c>
      <c r="B116" s="150"/>
      <c r="C116" s="71" t="s">
        <v>1550</v>
      </c>
      <c r="D116" s="71" t="s">
        <v>519</v>
      </c>
      <c r="E116" s="71" t="s">
        <v>1879</v>
      </c>
      <c r="F116" s="152"/>
      <c r="G116" s="150"/>
      <c r="H116" s="156"/>
      <c r="I116" s="156"/>
      <c r="J116" s="163"/>
      <c r="K116" s="180"/>
      <c r="L116" s="154">
        <f t="shared" si="1"/>
        <v>0</v>
      </c>
      <c r="M116" s="791"/>
      <c r="N116" s="791"/>
      <c r="O116" s="791"/>
      <c r="P116" s="791"/>
      <c r="Q116" s="791"/>
      <c r="R116" s="791"/>
    </row>
    <row r="117" spans="1:18" x14ac:dyDescent="0.2">
      <c r="A117" s="71" t="s">
        <v>1880</v>
      </c>
      <c r="B117" s="150"/>
      <c r="C117" s="71" t="s">
        <v>1793</v>
      </c>
      <c r="D117" s="71" t="s">
        <v>1881</v>
      </c>
      <c r="E117" s="71" t="s">
        <v>1882</v>
      </c>
      <c r="F117" s="152"/>
      <c r="G117" s="150"/>
      <c r="H117" s="156"/>
      <c r="I117" s="156"/>
      <c r="J117" s="163"/>
      <c r="K117" s="180"/>
      <c r="L117" s="154">
        <f t="shared" si="1"/>
        <v>0</v>
      </c>
      <c r="M117" s="791"/>
      <c r="N117" s="791"/>
      <c r="O117" s="791"/>
      <c r="P117" s="791"/>
      <c r="Q117" s="791"/>
      <c r="R117" s="791"/>
    </row>
    <row r="118" spans="1:18" x14ac:dyDescent="0.2">
      <c r="A118" s="71" t="s">
        <v>1883</v>
      </c>
      <c r="B118" s="150"/>
      <c r="C118" s="71" t="s">
        <v>1884</v>
      </c>
      <c r="D118" s="71" t="s">
        <v>1885</v>
      </c>
      <c r="E118" s="71" t="s">
        <v>1886</v>
      </c>
      <c r="F118" s="152"/>
      <c r="G118" s="150"/>
      <c r="H118" s="156"/>
      <c r="I118" s="156"/>
      <c r="J118" s="163"/>
      <c r="K118" s="180"/>
      <c r="L118" s="154">
        <f t="shared" si="1"/>
        <v>0</v>
      </c>
      <c r="M118" s="791"/>
      <c r="N118" s="791"/>
      <c r="O118" s="791"/>
      <c r="P118" s="791"/>
      <c r="Q118" s="791"/>
      <c r="R118" s="791"/>
    </row>
    <row r="119" spans="1:18" x14ac:dyDescent="0.2">
      <c r="A119" s="71" t="s">
        <v>1887</v>
      </c>
      <c r="B119" s="150"/>
      <c r="C119" s="71" t="s">
        <v>1519</v>
      </c>
      <c r="D119" s="71" t="s">
        <v>1888</v>
      </c>
      <c r="E119" s="71" t="s">
        <v>1889</v>
      </c>
      <c r="F119" s="152"/>
      <c r="G119" s="150"/>
      <c r="H119" s="156"/>
      <c r="I119" s="156"/>
      <c r="J119" s="163"/>
      <c r="K119" s="180"/>
      <c r="L119" s="154">
        <f t="shared" si="1"/>
        <v>0</v>
      </c>
      <c r="M119" s="791"/>
      <c r="N119" s="791"/>
      <c r="O119" s="791"/>
      <c r="P119" s="791"/>
      <c r="Q119" s="791"/>
      <c r="R119" s="791"/>
    </row>
    <row r="120" spans="1:18" x14ac:dyDescent="0.2">
      <c r="A120" s="71" t="s">
        <v>1890</v>
      </c>
      <c r="B120" s="150"/>
      <c r="C120" s="71" t="s">
        <v>1891</v>
      </c>
      <c r="D120" s="71" t="s">
        <v>1892</v>
      </c>
      <c r="E120" s="71" t="s">
        <v>1893</v>
      </c>
      <c r="F120" s="152"/>
      <c r="G120" s="150"/>
      <c r="H120" s="156"/>
      <c r="I120" s="156"/>
      <c r="J120" s="163"/>
      <c r="K120" s="180"/>
      <c r="L120" s="154">
        <f t="shared" si="1"/>
        <v>0</v>
      </c>
      <c r="M120" s="791"/>
      <c r="N120" s="791"/>
      <c r="O120" s="791"/>
      <c r="P120" s="791"/>
      <c r="Q120" s="791"/>
      <c r="R120" s="791"/>
    </row>
    <row r="121" spans="1:18" x14ac:dyDescent="0.2">
      <c r="A121" s="71" t="s">
        <v>1894</v>
      </c>
      <c r="B121" s="150"/>
      <c r="C121" s="71" t="s">
        <v>1895</v>
      </c>
      <c r="D121" s="71" t="s">
        <v>1896</v>
      </c>
      <c r="E121" s="71" t="s">
        <v>1897</v>
      </c>
      <c r="F121" s="152"/>
      <c r="G121" s="150"/>
      <c r="H121" s="156"/>
      <c r="I121" s="156"/>
      <c r="J121" s="163"/>
      <c r="K121" s="180"/>
      <c r="L121" s="154">
        <f t="shared" si="1"/>
        <v>0</v>
      </c>
      <c r="M121" s="791"/>
      <c r="N121" s="791"/>
      <c r="O121" s="791"/>
      <c r="P121" s="791"/>
      <c r="Q121" s="791"/>
      <c r="R121" s="791"/>
    </row>
    <row r="122" spans="1:18" x14ac:dyDescent="0.2">
      <c r="A122" s="71" t="s">
        <v>1898</v>
      </c>
      <c r="B122" s="150"/>
      <c r="C122" s="71" t="s">
        <v>1586</v>
      </c>
      <c r="D122" s="71" t="s">
        <v>1700</v>
      </c>
      <c r="E122" s="71" t="s">
        <v>1701</v>
      </c>
      <c r="F122" s="152"/>
      <c r="G122" s="150"/>
      <c r="H122" s="156"/>
      <c r="I122" s="156"/>
      <c r="J122" s="163"/>
      <c r="K122" s="180"/>
      <c r="L122" s="154">
        <f t="shared" si="1"/>
        <v>0</v>
      </c>
      <c r="M122" s="791"/>
      <c r="N122" s="791"/>
      <c r="O122" s="791"/>
      <c r="P122" s="791"/>
      <c r="Q122" s="791"/>
      <c r="R122" s="791"/>
    </row>
    <row r="123" spans="1:18" x14ac:dyDescent="0.2">
      <c r="A123" s="71" t="s">
        <v>1899</v>
      </c>
      <c r="B123" s="150"/>
      <c r="C123" s="71" t="s">
        <v>1725</v>
      </c>
      <c r="D123" s="71" t="s">
        <v>1900</v>
      </c>
      <c r="E123" s="71" t="s">
        <v>1901</v>
      </c>
      <c r="F123" s="152"/>
      <c r="G123" s="150"/>
      <c r="H123" s="156"/>
      <c r="I123" s="156"/>
      <c r="J123" s="163"/>
      <c r="K123" s="180"/>
      <c r="L123" s="154">
        <f t="shared" si="1"/>
        <v>0</v>
      </c>
      <c r="M123" s="791"/>
      <c r="N123" s="791"/>
      <c r="O123" s="791"/>
      <c r="P123" s="791"/>
      <c r="Q123" s="791"/>
      <c r="R123" s="791"/>
    </row>
    <row r="124" spans="1:18" x14ac:dyDescent="0.2">
      <c r="A124" s="71" t="s">
        <v>1902</v>
      </c>
      <c r="B124" s="150"/>
      <c r="C124" s="71" t="s">
        <v>1275</v>
      </c>
      <c r="D124" s="71" t="s">
        <v>1903</v>
      </c>
      <c r="E124" s="71" t="s">
        <v>1904</v>
      </c>
      <c r="F124" s="152"/>
      <c r="G124" s="150"/>
      <c r="H124" s="156"/>
      <c r="I124" s="156"/>
      <c r="J124" s="163"/>
      <c r="K124" s="180"/>
      <c r="L124" s="154">
        <f t="shared" si="1"/>
        <v>0</v>
      </c>
      <c r="M124" s="791"/>
      <c r="N124" s="791"/>
      <c r="O124" s="791"/>
      <c r="P124" s="791"/>
      <c r="Q124" s="791"/>
      <c r="R124" s="791"/>
    </row>
    <row r="125" spans="1:18" x14ac:dyDescent="0.2">
      <c r="A125" s="71" t="s">
        <v>1905</v>
      </c>
      <c r="B125" s="150"/>
      <c r="C125" s="71" t="s">
        <v>1906</v>
      </c>
      <c r="D125" s="71" t="s">
        <v>1907</v>
      </c>
      <c r="E125" s="71" t="s">
        <v>1908</v>
      </c>
      <c r="F125" s="152"/>
      <c r="G125" s="150"/>
      <c r="H125" s="156"/>
      <c r="I125" s="156"/>
      <c r="J125" s="163"/>
      <c r="K125" s="180"/>
      <c r="L125" s="154">
        <f t="shared" si="1"/>
        <v>0</v>
      </c>
      <c r="M125" s="791"/>
      <c r="N125" s="791"/>
      <c r="O125" s="791"/>
      <c r="P125" s="791"/>
      <c r="Q125" s="791"/>
      <c r="R125" s="791"/>
    </row>
    <row r="126" spans="1:18" x14ac:dyDescent="0.2">
      <c r="A126" s="71" t="s">
        <v>1909</v>
      </c>
      <c r="B126" s="150"/>
      <c r="C126" s="71" t="s">
        <v>1910</v>
      </c>
      <c r="D126" s="71" t="s">
        <v>1911</v>
      </c>
      <c r="E126" s="71" t="s">
        <v>1912</v>
      </c>
      <c r="F126" s="152"/>
      <c r="G126" s="150"/>
      <c r="H126" s="156"/>
      <c r="I126" s="156"/>
      <c r="J126" s="163"/>
      <c r="K126" s="180"/>
      <c r="L126" s="154">
        <f t="shared" si="1"/>
        <v>0</v>
      </c>
      <c r="M126" s="791"/>
      <c r="N126" s="791"/>
      <c r="O126" s="791"/>
      <c r="P126" s="791"/>
      <c r="Q126" s="791"/>
      <c r="R126" s="791"/>
    </row>
    <row r="127" spans="1:18" x14ac:dyDescent="0.2">
      <c r="A127" s="71" t="s">
        <v>1913</v>
      </c>
      <c r="B127" s="150"/>
      <c r="C127" s="71" t="s">
        <v>1875</v>
      </c>
      <c r="D127" s="71" t="s">
        <v>1914</v>
      </c>
      <c r="E127" s="71" t="s">
        <v>1915</v>
      </c>
      <c r="F127" s="152"/>
      <c r="G127" s="150"/>
      <c r="H127" s="156"/>
      <c r="I127" s="156"/>
      <c r="J127" s="163"/>
      <c r="K127" s="180"/>
      <c r="L127" s="154">
        <f t="shared" si="1"/>
        <v>0</v>
      </c>
      <c r="M127" s="791"/>
      <c r="N127" s="791"/>
      <c r="O127" s="791"/>
      <c r="P127" s="791"/>
      <c r="Q127" s="791"/>
      <c r="R127" s="791"/>
    </row>
    <row r="128" spans="1:18" x14ac:dyDescent="0.2">
      <c r="A128" s="71" t="s">
        <v>1916</v>
      </c>
      <c r="B128" s="150"/>
      <c r="C128" s="71" t="s">
        <v>1917</v>
      </c>
      <c r="D128" s="71" t="s">
        <v>1728</v>
      </c>
      <c r="E128" s="71" t="s">
        <v>1729</v>
      </c>
      <c r="F128" s="152"/>
      <c r="G128" s="150"/>
      <c r="H128" s="156"/>
      <c r="I128" s="156"/>
      <c r="J128" s="163"/>
      <c r="K128" s="180"/>
      <c r="L128" s="154">
        <f t="shared" si="1"/>
        <v>0</v>
      </c>
      <c r="M128" s="791"/>
      <c r="N128" s="791"/>
      <c r="O128" s="791"/>
      <c r="P128" s="791"/>
      <c r="Q128" s="791"/>
      <c r="R128" s="791"/>
    </row>
    <row r="129" spans="1:18" x14ac:dyDescent="0.2">
      <c r="A129" s="71" t="s">
        <v>1918</v>
      </c>
      <c r="B129" s="150"/>
      <c r="C129" s="71" t="s">
        <v>1919</v>
      </c>
      <c r="D129" s="71" t="s">
        <v>1920</v>
      </c>
      <c r="E129" s="71" t="s">
        <v>1921</v>
      </c>
      <c r="F129" s="152"/>
      <c r="G129" s="150"/>
      <c r="H129" s="156"/>
      <c r="I129" s="156"/>
      <c r="J129" s="163"/>
      <c r="K129" s="180"/>
      <c r="L129" s="154">
        <f t="shared" si="1"/>
        <v>0</v>
      </c>
      <c r="M129" s="791"/>
      <c r="N129" s="791"/>
      <c r="O129" s="791"/>
      <c r="P129" s="791"/>
      <c r="Q129" s="791"/>
      <c r="R129" s="791"/>
    </row>
    <row r="130" spans="1:18" x14ac:dyDescent="0.2">
      <c r="A130" s="71" t="s">
        <v>1922</v>
      </c>
      <c r="B130" s="150"/>
      <c r="C130" s="71" t="s">
        <v>1923</v>
      </c>
      <c r="D130" s="71" t="s">
        <v>1924</v>
      </c>
      <c r="E130" s="71" t="s">
        <v>1925</v>
      </c>
      <c r="F130" s="152"/>
      <c r="G130" s="150"/>
      <c r="H130" s="156"/>
      <c r="I130" s="156"/>
      <c r="J130" s="163"/>
      <c r="K130" s="180"/>
      <c r="L130" s="154">
        <f t="shared" si="1"/>
        <v>0</v>
      </c>
      <c r="M130" s="791"/>
      <c r="N130" s="791"/>
      <c r="O130" s="791"/>
      <c r="P130" s="791"/>
      <c r="Q130" s="791"/>
      <c r="R130" s="791"/>
    </row>
    <row r="131" spans="1:18" x14ac:dyDescent="0.2">
      <c r="A131" s="71" t="s">
        <v>1926</v>
      </c>
      <c r="B131" s="150"/>
      <c r="C131" s="71" t="s">
        <v>1927</v>
      </c>
      <c r="D131" s="71" t="s">
        <v>1928</v>
      </c>
      <c r="E131" s="71" t="s">
        <v>1929</v>
      </c>
      <c r="F131" s="152"/>
      <c r="G131" s="150"/>
      <c r="H131" s="156"/>
      <c r="I131" s="156"/>
      <c r="J131" s="163"/>
      <c r="K131" s="180"/>
      <c r="L131" s="154">
        <f t="shared" si="1"/>
        <v>0</v>
      </c>
      <c r="M131" s="791"/>
      <c r="N131" s="791"/>
      <c r="O131" s="791"/>
      <c r="P131" s="791"/>
      <c r="Q131" s="791"/>
      <c r="R131" s="791"/>
    </row>
    <row r="132" spans="1:18" x14ac:dyDescent="0.2">
      <c r="A132" s="71" t="s">
        <v>1930</v>
      </c>
      <c r="B132" s="150"/>
      <c r="C132" s="71" t="s">
        <v>1931</v>
      </c>
      <c r="D132" s="71" t="s">
        <v>1636</v>
      </c>
      <c r="E132" s="71" t="s">
        <v>1290</v>
      </c>
      <c r="F132" s="152"/>
      <c r="G132" s="150"/>
      <c r="H132" s="156"/>
      <c r="I132" s="156"/>
      <c r="J132" s="163"/>
      <c r="K132" s="180"/>
      <c r="L132" s="154">
        <f t="shared" si="1"/>
        <v>0</v>
      </c>
      <c r="M132" s="791"/>
      <c r="N132" s="791"/>
      <c r="O132" s="791"/>
      <c r="P132" s="791"/>
      <c r="Q132" s="791"/>
      <c r="R132" s="791"/>
    </row>
    <row r="133" spans="1:18" x14ac:dyDescent="0.2">
      <c r="A133" s="71" t="s">
        <v>1932</v>
      </c>
      <c r="B133" s="150"/>
      <c r="C133" s="71" t="s">
        <v>1933</v>
      </c>
      <c r="D133" s="71" t="s">
        <v>1934</v>
      </c>
      <c r="E133" s="71" t="s">
        <v>1935</v>
      </c>
      <c r="F133" s="152"/>
      <c r="G133" s="150"/>
      <c r="H133" s="156"/>
      <c r="I133" s="156"/>
      <c r="J133" s="163"/>
      <c r="K133" s="180"/>
      <c r="L133" s="154">
        <f t="shared" si="1"/>
        <v>0</v>
      </c>
      <c r="M133" s="791"/>
      <c r="N133" s="791"/>
      <c r="O133" s="791"/>
      <c r="P133" s="791"/>
      <c r="Q133" s="791"/>
      <c r="R133" s="791"/>
    </row>
    <row r="134" spans="1:18" x14ac:dyDescent="0.2">
      <c r="A134" s="71" t="s">
        <v>1936</v>
      </c>
      <c r="B134" s="150"/>
      <c r="C134" s="71" t="s">
        <v>1937</v>
      </c>
      <c r="D134" s="71" t="s">
        <v>1938</v>
      </c>
      <c r="E134" s="71" t="s">
        <v>1939</v>
      </c>
      <c r="F134" s="152"/>
      <c r="G134" s="150"/>
      <c r="H134" s="156"/>
      <c r="I134" s="156"/>
      <c r="J134" s="163"/>
      <c r="K134" s="180"/>
      <c r="L134" s="154">
        <f t="shared" si="1"/>
        <v>0</v>
      </c>
      <c r="M134" s="791"/>
      <c r="N134" s="791"/>
      <c r="O134" s="791"/>
      <c r="P134" s="791"/>
      <c r="Q134" s="791"/>
      <c r="R134" s="791"/>
    </row>
    <row r="135" spans="1:18" x14ac:dyDescent="0.2">
      <c r="A135" s="71" t="s">
        <v>1940</v>
      </c>
      <c r="B135" s="150"/>
      <c r="C135" s="71" t="s">
        <v>1941</v>
      </c>
      <c r="D135" s="71" t="s">
        <v>1942</v>
      </c>
      <c r="E135" s="71" t="s">
        <v>1943</v>
      </c>
      <c r="F135" s="152"/>
      <c r="G135" s="150"/>
      <c r="H135" s="156"/>
      <c r="I135" s="156"/>
      <c r="J135" s="163"/>
      <c r="K135" s="180"/>
      <c r="L135" s="154">
        <f t="shared" si="1"/>
        <v>0</v>
      </c>
      <c r="M135" s="791"/>
      <c r="N135" s="791"/>
      <c r="O135" s="791"/>
      <c r="P135" s="791"/>
      <c r="Q135" s="791"/>
      <c r="R135" s="791"/>
    </row>
    <row r="136" spans="1:18" x14ac:dyDescent="0.2">
      <c r="A136" s="71" t="s">
        <v>1944</v>
      </c>
      <c r="B136" s="150"/>
      <c r="C136" s="71" t="s">
        <v>1201</v>
      </c>
      <c r="D136" s="71" t="s">
        <v>1945</v>
      </c>
      <c r="E136" s="71" t="s">
        <v>1946</v>
      </c>
      <c r="F136" s="152"/>
      <c r="G136" s="150"/>
      <c r="H136" s="156"/>
      <c r="I136" s="156"/>
      <c r="J136" s="163"/>
      <c r="K136" s="180"/>
      <c r="L136" s="154">
        <f t="shared" si="1"/>
        <v>0</v>
      </c>
      <c r="M136" s="791"/>
      <c r="N136" s="791"/>
      <c r="O136" s="791"/>
      <c r="P136" s="791"/>
      <c r="Q136" s="791"/>
      <c r="R136" s="791"/>
    </row>
    <row r="137" spans="1:18" x14ac:dyDescent="0.2">
      <c r="A137" s="71" t="s">
        <v>1947</v>
      </c>
      <c r="B137" s="150"/>
      <c r="C137" s="71" t="s">
        <v>1948</v>
      </c>
      <c r="D137" s="71" t="s">
        <v>1949</v>
      </c>
      <c r="E137" s="71" t="s">
        <v>1950</v>
      </c>
      <c r="F137" s="152"/>
      <c r="G137" s="150"/>
      <c r="H137" s="156"/>
      <c r="I137" s="156"/>
      <c r="J137" s="163"/>
      <c r="K137" s="180"/>
      <c r="L137" s="154">
        <f t="shared" si="1"/>
        <v>0</v>
      </c>
      <c r="M137" s="791"/>
      <c r="N137" s="791"/>
      <c r="O137" s="791"/>
      <c r="P137" s="791"/>
      <c r="Q137" s="791"/>
      <c r="R137" s="791"/>
    </row>
    <row r="138" spans="1:18" x14ac:dyDescent="0.2">
      <c r="A138" s="71" t="s">
        <v>1951</v>
      </c>
      <c r="B138" s="150"/>
      <c r="C138" s="71" t="s">
        <v>1519</v>
      </c>
      <c r="D138" s="71" t="s">
        <v>1653</v>
      </c>
      <c r="E138" s="71" t="s">
        <v>1654</v>
      </c>
      <c r="F138" s="152"/>
      <c r="G138" s="150"/>
      <c r="H138" s="156"/>
      <c r="I138" s="156"/>
      <c r="J138" s="163"/>
      <c r="K138" s="180"/>
      <c r="L138" s="154">
        <f t="shared" si="1"/>
        <v>0</v>
      </c>
      <c r="M138" s="791"/>
      <c r="N138" s="791"/>
      <c r="O138" s="791"/>
      <c r="P138" s="791"/>
      <c r="Q138" s="791"/>
      <c r="R138" s="791"/>
    </row>
    <row r="139" spans="1:18" x14ac:dyDescent="0.2">
      <c r="A139" s="71" t="s">
        <v>1952</v>
      </c>
      <c r="B139" s="150"/>
      <c r="C139" s="71" t="s">
        <v>1953</v>
      </c>
      <c r="D139" s="71" t="s">
        <v>1835</v>
      </c>
      <c r="E139" s="71" t="s">
        <v>1836</v>
      </c>
      <c r="F139" s="152"/>
      <c r="G139" s="150"/>
      <c r="H139" s="156"/>
      <c r="I139" s="156"/>
      <c r="J139" s="163"/>
      <c r="K139" s="180"/>
      <c r="L139" s="154">
        <f t="shared" si="1"/>
        <v>0</v>
      </c>
      <c r="M139" s="791"/>
      <c r="N139" s="791"/>
      <c r="O139" s="791"/>
      <c r="P139" s="791"/>
      <c r="Q139" s="791"/>
      <c r="R139" s="791"/>
    </row>
    <row r="140" spans="1:18" x14ac:dyDescent="0.2">
      <c r="A140" s="71" t="s">
        <v>1954</v>
      </c>
      <c r="B140" s="150"/>
      <c r="C140" s="71" t="s">
        <v>1955</v>
      </c>
      <c r="D140" s="71" t="s">
        <v>1956</v>
      </c>
      <c r="E140" s="71" t="s">
        <v>1957</v>
      </c>
      <c r="F140" s="152"/>
      <c r="G140" s="150"/>
      <c r="H140" s="156"/>
      <c r="I140" s="156"/>
      <c r="J140" s="163"/>
      <c r="K140" s="180"/>
      <c r="L140" s="154">
        <f t="shared" ref="L140:L181" si="2">F140-H140</f>
        <v>0</v>
      </c>
      <c r="M140" s="791"/>
      <c r="N140" s="791"/>
      <c r="O140" s="791"/>
      <c r="P140" s="791"/>
      <c r="Q140" s="791"/>
      <c r="R140" s="791"/>
    </row>
    <row r="141" spans="1:18" x14ac:dyDescent="0.2">
      <c r="A141" s="71" t="s">
        <v>1958</v>
      </c>
      <c r="B141" s="150"/>
      <c r="C141" s="71" t="s">
        <v>1959</v>
      </c>
      <c r="D141" s="71" t="s">
        <v>1960</v>
      </c>
      <c r="E141" s="71" t="s">
        <v>1961</v>
      </c>
      <c r="F141" s="152"/>
      <c r="G141" s="150"/>
      <c r="H141" s="156"/>
      <c r="I141" s="156"/>
      <c r="J141" s="163"/>
      <c r="K141" s="180"/>
      <c r="L141" s="154">
        <f t="shared" si="2"/>
        <v>0</v>
      </c>
      <c r="M141" s="791"/>
      <c r="N141" s="791"/>
      <c r="O141" s="791"/>
      <c r="P141" s="791"/>
      <c r="Q141" s="791"/>
      <c r="R141" s="791"/>
    </row>
    <row r="142" spans="1:18" x14ac:dyDescent="0.2">
      <c r="A142" s="71" t="s">
        <v>1962</v>
      </c>
      <c r="B142" s="150"/>
      <c r="C142" s="71" t="s">
        <v>1963</v>
      </c>
      <c r="D142" s="71" t="s">
        <v>1964</v>
      </c>
      <c r="E142" s="71" t="s">
        <v>1965</v>
      </c>
      <c r="F142" s="152"/>
      <c r="G142" s="150"/>
      <c r="H142" s="156"/>
      <c r="I142" s="156"/>
      <c r="J142" s="163"/>
      <c r="K142" s="180"/>
      <c r="L142" s="154">
        <f t="shared" si="2"/>
        <v>0</v>
      </c>
      <c r="M142" s="791"/>
      <c r="N142" s="791"/>
      <c r="O142" s="791"/>
      <c r="P142" s="791"/>
      <c r="Q142" s="791"/>
      <c r="R142" s="791"/>
    </row>
    <row r="143" spans="1:18" x14ac:dyDescent="0.2">
      <c r="A143" s="71" t="s">
        <v>1966</v>
      </c>
      <c r="B143" s="150"/>
      <c r="C143" s="71" t="s">
        <v>1967</v>
      </c>
      <c r="D143" s="71" t="s">
        <v>1968</v>
      </c>
      <c r="E143" s="71" t="s">
        <v>1969</v>
      </c>
      <c r="F143" s="152"/>
      <c r="G143" s="150"/>
      <c r="H143" s="156"/>
      <c r="I143" s="156"/>
      <c r="J143" s="163"/>
      <c r="K143" s="180"/>
      <c r="L143" s="154">
        <f t="shared" si="2"/>
        <v>0</v>
      </c>
      <c r="M143" s="791"/>
      <c r="N143" s="791"/>
      <c r="O143" s="791"/>
      <c r="P143" s="791"/>
      <c r="Q143" s="791"/>
      <c r="R143" s="791"/>
    </row>
    <row r="144" spans="1:18" x14ac:dyDescent="0.2">
      <c r="A144" s="71" t="s">
        <v>1970</v>
      </c>
      <c r="B144" s="150"/>
      <c r="C144" s="71" t="s">
        <v>1971</v>
      </c>
      <c r="D144" s="71" t="s">
        <v>1972</v>
      </c>
      <c r="E144" s="71" t="s">
        <v>1973</v>
      </c>
      <c r="F144" s="152"/>
      <c r="G144" s="150"/>
      <c r="H144" s="156"/>
      <c r="I144" s="156"/>
      <c r="J144" s="163"/>
      <c r="K144" s="180"/>
      <c r="L144" s="154">
        <f t="shared" si="2"/>
        <v>0</v>
      </c>
      <c r="M144" s="791"/>
      <c r="N144" s="791"/>
      <c r="O144" s="791"/>
      <c r="P144" s="791"/>
      <c r="Q144" s="791"/>
      <c r="R144" s="791"/>
    </row>
    <row r="145" spans="1:18" x14ac:dyDescent="0.2">
      <c r="A145" s="71" t="s">
        <v>1974</v>
      </c>
      <c r="B145" s="150"/>
      <c r="C145" s="71" t="s">
        <v>484</v>
      </c>
      <c r="D145" s="71" t="s">
        <v>1975</v>
      </c>
      <c r="E145" s="71" t="s">
        <v>1976</v>
      </c>
      <c r="F145" s="152"/>
      <c r="G145" s="150"/>
      <c r="H145" s="156"/>
      <c r="I145" s="156"/>
      <c r="J145" s="163"/>
      <c r="K145" s="180"/>
      <c r="L145" s="154">
        <f t="shared" si="2"/>
        <v>0</v>
      </c>
      <c r="M145" s="791"/>
      <c r="N145" s="791"/>
      <c r="O145" s="791"/>
      <c r="P145" s="791"/>
      <c r="Q145" s="791"/>
      <c r="R145" s="791"/>
    </row>
    <row r="146" spans="1:18" x14ac:dyDescent="0.2">
      <c r="A146" s="71" t="s">
        <v>1977</v>
      </c>
      <c r="B146" s="150"/>
      <c r="C146" s="71" t="s">
        <v>1201</v>
      </c>
      <c r="D146" s="71" t="s">
        <v>1978</v>
      </c>
      <c r="E146" s="71" t="s">
        <v>1979</v>
      </c>
      <c r="F146" s="152"/>
      <c r="G146" s="150"/>
      <c r="H146" s="156"/>
      <c r="I146" s="156"/>
      <c r="J146" s="163"/>
      <c r="K146" s="180"/>
      <c r="L146" s="154">
        <f t="shared" si="2"/>
        <v>0</v>
      </c>
      <c r="M146" s="791"/>
      <c r="N146" s="791"/>
      <c r="O146" s="791"/>
      <c r="P146" s="791"/>
      <c r="Q146" s="791"/>
      <c r="R146" s="791"/>
    </row>
    <row r="147" spans="1:18" x14ac:dyDescent="0.2">
      <c r="A147" s="71" t="s">
        <v>1980</v>
      </c>
      <c r="B147" s="150"/>
      <c r="C147" s="71" t="s">
        <v>1981</v>
      </c>
      <c r="D147" s="71" t="s">
        <v>1982</v>
      </c>
      <c r="E147" s="71" t="s">
        <v>1983</v>
      </c>
      <c r="F147" s="152"/>
      <c r="G147" s="150"/>
      <c r="H147" s="156"/>
      <c r="I147" s="156"/>
      <c r="J147" s="163"/>
      <c r="K147" s="180"/>
      <c r="L147" s="154">
        <f t="shared" si="2"/>
        <v>0</v>
      </c>
      <c r="M147" s="791"/>
      <c r="N147" s="791"/>
      <c r="O147" s="791"/>
      <c r="P147" s="791"/>
      <c r="Q147" s="791"/>
      <c r="R147" s="791"/>
    </row>
    <row r="148" spans="1:18" x14ac:dyDescent="0.2">
      <c r="A148" s="71" t="s">
        <v>1984</v>
      </c>
      <c r="B148" s="150"/>
      <c r="C148" s="71" t="s">
        <v>1985</v>
      </c>
      <c r="D148" s="71" t="s">
        <v>1483</v>
      </c>
      <c r="E148" s="71" t="s">
        <v>1484</v>
      </c>
      <c r="F148" s="152"/>
      <c r="G148" s="150"/>
      <c r="H148" s="156"/>
      <c r="I148" s="156"/>
      <c r="J148" s="163"/>
      <c r="K148" s="180"/>
      <c r="L148" s="154">
        <f t="shared" si="2"/>
        <v>0</v>
      </c>
      <c r="M148" s="791"/>
      <c r="N148" s="791"/>
      <c r="O148" s="791"/>
      <c r="P148" s="791"/>
      <c r="Q148" s="791"/>
      <c r="R148" s="791"/>
    </row>
    <row r="149" spans="1:18" x14ac:dyDescent="0.2">
      <c r="A149" s="71" t="s">
        <v>1986</v>
      </c>
      <c r="B149" s="150"/>
      <c r="C149" s="71" t="s">
        <v>1782</v>
      </c>
      <c r="D149" s="71" t="s">
        <v>1987</v>
      </c>
      <c r="E149" s="71" t="s">
        <v>1988</v>
      </c>
      <c r="F149" s="152"/>
      <c r="G149" s="150"/>
      <c r="H149" s="156"/>
      <c r="I149" s="156"/>
      <c r="J149" s="163"/>
      <c r="K149" s="180"/>
      <c r="L149" s="154">
        <f t="shared" si="2"/>
        <v>0</v>
      </c>
      <c r="M149" s="791"/>
      <c r="N149" s="791"/>
      <c r="O149" s="791"/>
      <c r="P149" s="791"/>
      <c r="Q149" s="791"/>
      <c r="R149" s="791"/>
    </row>
    <row r="150" spans="1:18" x14ac:dyDescent="0.2">
      <c r="A150" s="71" t="s">
        <v>1989</v>
      </c>
      <c r="B150" s="150"/>
      <c r="C150" s="71" t="s">
        <v>1990</v>
      </c>
      <c r="D150" s="71" t="s">
        <v>740</v>
      </c>
      <c r="E150" s="71" t="s">
        <v>741</v>
      </c>
      <c r="F150" s="152"/>
      <c r="G150" s="150"/>
      <c r="H150" s="156"/>
      <c r="I150" s="156"/>
      <c r="J150" s="163"/>
      <c r="K150" s="180"/>
      <c r="L150" s="154">
        <f t="shared" si="2"/>
        <v>0</v>
      </c>
      <c r="M150" s="791"/>
      <c r="N150" s="791"/>
      <c r="O150" s="791"/>
      <c r="P150" s="791"/>
      <c r="Q150" s="791"/>
      <c r="R150" s="791"/>
    </row>
    <row r="151" spans="1:18" x14ac:dyDescent="0.2">
      <c r="A151" s="71" t="s">
        <v>1991</v>
      </c>
      <c r="B151" s="150"/>
      <c r="C151" s="71" t="s">
        <v>1992</v>
      </c>
      <c r="D151" s="71" t="s">
        <v>1993</v>
      </c>
      <c r="E151" s="71" t="s">
        <v>1994</v>
      </c>
      <c r="F151" s="152"/>
      <c r="G151" s="150"/>
      <c r="H151" s="156"/>
      <c r="I151" s="156"/>
      <c r="J151" s="163"/>
      <c r="K151" s="180"/>
      <c r="L151" s="154">
        <f t="shared" si="2"/>
        <v>0</v>
      </c>
      <c r="M151" s="791"/>
      <c r="N151" s="791"/>
      <c r="O151" s="791"/>
      <c r="P151" s="791"/>
      <c r="Q151" s="791"/>
      <c r="R151" s="791"/>
    </row>
    <row r="152" spans="1:18" x14ac:dyDescent="0.2">
      <c r="A152" s="71" t="s">
        <v>1995</v>
      </c>
      <c r="B152" s="150"/>
      <c r="C152" s="71" t="s">
        <v>1586</v>
      </c>
      <c r="D152" s="71" t="s">
        <v>1996</v>
      </c>
      <c r="E152" s="71" t="s">
        <v>1997</v>
      </c>
      <c r="F152" s="152"/>
      <c r="G152" s="150"/>
      <c r="H152" s="156"/>
      <c r="I152" s="156"/>
      <c r="J152" s="163"/>
      <c r="K152" s="180"/>
      <c r="L152" s="154">
        <f t="shared" si="2"/>
        <v>0</v>
      </c>
      <c r="M152" s="791"/>
      <c r="N152" s="791"/>
      <c r="O152" s="791"/>
      <c r="P152" s="791"/>
      <c r="Q152" s="791"/>
      <c r="R152" s="791"/>
    </row>
    <row r="153" spans="1:18" x14ac:dyDescent="0.2">
      <c r="A153" s="71" t="s">
        <v>1998</v>
      </c>
      <c r="B153" s="150"/>
      <c r="C153" s="71" t="s">
        <v>1999</v>
      </c>
      <c r="D153" s="71" t="s">
        <v>2000</v>
      </c>
      <c r="E153" s="71" t="s">
        <v>2001</v>
      </c>
      <c r="F153" s="152"/>
      <c r="G153" s="150"/>
      <c r="H153" s="156"/>
      <c r="I153" s="156"/>
      <c r="J153" s="163"/>
      <c r="K153" s="180"/>
      <c r="L153" s="154">
        <f t="shared" si="2"/>
        <v>0</v>
      </c>
      <c r="M153" s="791"/>
      <c r="N153" s="791"/>
      <c r="O153" s="791"/>
      <c r="P153" s="791"/>
      <c r="Q153" s="791"/>
      <c r="R153" s="791"/>
    </row>
    <row r="154" spans="1:18" x14ac:dyDescent="0.2">
      <c r="A154" s="71" t="s">
        <v>2002</v>
      </c>
      <c r="B154" s="150"/>
      <c r="C154" s="71" t="s">
        <v>2003</v>
      </c>
      <c r="D154" s="71" t="s">
        <v>2004</v>
      </c>
      <c r="E154" s="71" t="s">
        <v>2005</v>
      </c>
      <c r="F154" s="152"/>
      <c r="G154" s="150"/>
      <c r="H154" s="156"/>
      <c r="I154" s="156"/>
      <c r="J154" s="163"/>
      <c r="K154" s="180"/>
      <c r="L154" s="154">
        <f t="shared" si="2"/>
        <v>0</v>
      </c>
      <c r="M154" s="791"/>
      <c r="N154" s="791"/>
      <c r="O154" s="791"/>
      <c r="P154" s="791"/>
      <c r="Q154" s="791"/>
      <c r="R154" s="791"/>
    </row>
    <row r="155" spans="1:18" x14ac:dyDescent="0.2">
      <c r="A155" s="71" t="s">
        <v>2006</v>
      </c>
      <c r="B155" s="150"/>
      <c r="C155" s="71" t="s">
        <v>2007</v>
      </c>
      <c r="D155" s="71" t="s">
        <v>2008</v>
      </c>
      <c r="E155" s="71" t="s">
        <v>2009</v>
      </c>
      <c r="F155" s="152"/>
      <c r="G155" s="150"/>
      <c r="H155" s="156"/>
      <c r="I155" s="156"/>
      <c r="J155" s="163"/>
      <c r="K155" s="180"/>
      <c r="L155" s="154">
        <f t="shared" si="2"/>
        <v>0</v>
      </c>
      <c r="M155" s="791"/>
      <c r="N155" s="791"/>
      <c r="O155" s="791"/>
      <c r="P155" s="791"/>
      <c r="Q155" s="791"/>
      <c r="R155" s="791"/>
    </row>
    <row r="156" spans="1:18" x14ac:dyDescent="0.2">
      <c r="A156" s="71" t="s">
        <v>2010</v>
      </c>
      <c r="B156" s="150"/>
      <c r="C156" s="71" t="s">
        <v>1760</v>
      </c>
      <c r="D156" s="71" t="s">
        <v>2011</v>
      </c>
      <c r="E156" s="71" t="s">
        <v>2012</v>
      </c>
      <c r="F156" s="152"/>
      <c r="G156" s="150"/>
      <c r="H156" s="156"/>
      <c r="I156" s="156"/>
      <c r="J156" s="163"/>
      <c r="K156" s="180"/>
      <c r="L156" s="154">
        <f t="shared" si="2"/>
        <v>0</v>
      </c>
      <c r="M156" s="791"/>
      <c r="N156" s="791"/>
      <c r="O156" s="791"/>
      <c r="P156" s="791"/>
      <c r="Q156" s="791"/>
      <c r="R156" s="791"/>
    </row>
    <row r="157" spans="1:18" x14ac:dyDescent="0.2">
      <c r="A157" s="71" t="s">
        <v>2013</v>
      </c>
      <c r="B157" s="150"/>
      <c r="C157" s="71" t="s">
        <v>2014</v>
      </c>
      <c r="D157" s="71" t="s">
        <v>2015</v>
      </c>
      <c r="E157" s="71" t="s">
        <v>2016</v>
      </c>
      <c r="F157" s="152"/>
      <c r="G157" s="150"/>
      <c r="H157" s="156"/>
      <c r="I157" s="156"/>
      <c r="J157" s="163"/>
      <c r="K157" s="180"/>
      <c r="L157" s="154">
        <f t="shared" si="2"/>
        <v>0</v>
      </c>
      <c r="M157" s="791"/>
      <c r="N157" s="791"/>
      <c r="O157" s="791"/>
      <c r="P157" s="791"/>
      <c r="Q157" s="791"/>
      <c r="R157" s="791"/>
    </row>
    <row r="158" spans="1:18" x14ac:dyDescent="0.2">
      <c r="A158" s="71" t="s">
        <v>2017</v>
      </c>
      <c r="B158" s="150"/>
      <c r="C158" s="71" t="s">
        <v>2018</v>
      </c>
      <c r="D158" s="71" t="s">
        <v>2019</v>
      </c>
      <c r="E158" s="71" t="s">
        <v>2020</v>
      </c>
      <c r="F158" s="152"/>
      <c r="G158" s="150"/>
      <c r="H158" s="156"/>
      <c r="I158" s="156"/>
      <c r="J158" s="163"/>
      <c r="K158" s="180"/>
      <c r="L158" s="154">
        <f t="shared" si="2"/>
        <v>0</v>
      </c>
      <c r="M158" s="791"/>
      <c r="N158" s="791"/>
      <c r="O158" s="791"/>
      <c r="P158" s="791"/>
      <c r="Q158" s="791"/>
      <c r="R158" s="791"/>
    </row>
    <row r="159" spans="1:18" x14ac:dyDescent="0.2">
      <c r="A159" s="71" t="s">
        <v>2021</v>
      </c>
      <c r="B159" s="150"/>
      <c r="C159" s="71" t="s">
        <v>2022</v>
      </c>
      <c r="D159" s="71" t="s">
        <v>2023</v>
      </c>
      <c r="E159" s="71" t="s">
        <v>2024</v>
      </c>
      <c r="F159" s="152"/>
      <c r="G159" s="150"/>
      <c r="H159" s="156"/>
      <c r="I159" s="156"/>
      <c r="J159" s="163"/>
      <c r="K159" s="180"/>
      <c r="L159" s="154">
        <f t="shared" si="2"/>
        <v>0</v>
      </c>
      <c r="M159" s="791"/>
      <c r="N159" s="791"/>
      <c r="O159" s="791"/>
      <c r="P159" s="791"/>
      <c r="Q159" s="791"/>
      <c r="R159" s="791"/>
    </row>
    <row r="160" spans="1:18" x14ac:dyDescent="0.2">
      <c r="A160" s="71" t="s">
        <v>2025</v>
      </c>
      <c r="B160" s="150"/>
      <c r="C160" s="71" t="s">
        <v>2026</v>
      </c>
      <c r="D160" s="71" t="s">
        <v>2027</v>
      </c>
      <c r="E160" s="71" t="s">
        <v>2028</v>
      </c>
      <c r="F160" s="152"/>
      <c r="G160" s="150"/>
      <c r="H160" s="156"/>
      <c r="I160" s="156"/>
      <c r="J160" s="163"/>
      <c r="K160" s="180"/>
      <c r="L160" s="154">
        <f t="shared" si="2"/>
        <v>0</v>
      </c>
      <c r="M160" s="791"/>
      <c r="N160" s="791"/>
      <c r="O160" s="791"/>
      <c r="P160" s="791"/>
      <c r="Q160" s="791"/>
      <c r="R160" s="791"/>
    </row>
    <row r="161" spans="1:18" x14ac:dyDescent="0.2">
      <c r="A161" s="71" t="s">
        <v>2029</v>
      </c>
      <c r="B161" s="150"/>
      <c r="C161" s="71" t="s">
        <v>2030</v>
      </c>
      <c r="D161" s="71" t="s">
        <v>2031</v>
      </c>
      <c r="E161" s="71" t="s">
        <v>2032</v>
      </c>
      <c r="F161" s="152"/>
      <c r="G161" s="150"/>
      <c r="H161" s="156"/>
      <c r="I161" s="156"/>
      <c r="J161" s="163"/>
      <c r="K161" s="180"/>
      <c r="L161" s="154">
        <f t="shared" si="2"/>
        <v>0</v>
      </c>
      <c r="M161" s="791"/>
      <c r="N161" s="791"/>
      <c r="O161" s="791"/>
      <c r="P161" s="791"/>
      <c r="Q161" s="791"/>
      <c r="R161" s="791"/>
    </row>
    <row r="162" spans="1:18" x14ac:dyDescent="0.2">
      <c r="A162" s="71" t="s">
        <v>2033</v>
      </c>
      <c r="B162" s="150"/>
      <c r="C162" s="71" t="s">
        <v>2034</v>
      </c>
      <c r="D162" s="71" t="s">
        <v>1824</v>
      </c>
      <c r="E162" s="71" t="s">
        <v>1825</v>
      </c>
      <c r="F162" s="152"/>
      <c r="G162" s="150"/>
      <c r="H162" s="156"/>
      <c r="I162" s="156"/>
      <c r="J162" s="163"/>
      <c r="K162" s="180"/>
      <c r="L162" s="154">
        <f t="shared" si="2"/>
        <v>0</v>
      </c>
      <c r="M162" s="791"/>
      <c r="N162" s="791"/>
      <c r="O162" s="791"/>
      <c r="P162" s="791"/>
      <c r="Q162" s="791"/>
      <c r="R162" s="791"/>
    </row>
    <row r="163" spans="1:18" x14ac:dyDescent="0.2">
      <c r="A163" s="71" t="s">
        <v>2035</v>
      </c>
      <c r="B163" s="150"/>
      <c r="C163" s="71" t="s">
        <v>2036</v>
      </c>
      <c r="D163" s="71" t="s">
        <v>2037</v>
      </c>
      <c r="E163" s="71" t="s">
        <v>2038</v>
      </c>
      <c r="F163" s="152"/>
      <c r="G163" s="150"/>
      <c r="H163" s="156"/>
      <c r="I163" s="156"/>
      <c r="J163" s="163"/>
      <c r="K163" s="180"/>
      <c r="L163" s="154">
        <f t="shared" si="2"/>
        <v>0</v>
      </c>
      <c r="M163" s="791"/>
      <c r="N163" s="791"/>
      <c r="O163" s="791"/>
      <c r="P163" s="791"/>
      <c r="Q163" s="791"/>
      <c r="R163" s="791"/>
    </row>
    <row r="164" spans="1:18" x14ac:dyDescent="0.2">
      <c r="A164" s="71" t="s">
        <v>2039</v>
      </c>
      <c r="B164" s="150"/>
      <c r="C164" s="71" t="s">
        <v>2040</v>
      </c>
      <c r="D164" s="71" t="s">
        <v>2041</v>
      </c>
      <c r="E164" s="71" t="s">
        <v>2042</v>
      </c>
      <c r="F164" s="152"/>
      <c r="G164" s="150"/>
      <c r="H164" s="156"/>
      <c r="I164" s="156"/>
      <c r="J164" s="163"/>
      <c r="K164" s="180"/>
      <c r="L164" s="154">
        <f t="shared" si="2"/>
        <v>0</v>
      </c>
      <c r="M164" s="791"/>
      <c r="N164" s="791"/>
      <c r="O164" s="791"/>
      <c r="P164" s="791"/>
      <c r="Q164" s="791"/>
      <c r="R164" s="791"/>
    </row>
    <row r="165" spans="1:18" x14ac:dyDescent="0.2">
      <c r="A165" s="71" t="s">
        <v>2043</v>
      </c>
      <c r="B165" s="150"/>
      <c r="C165" s="71" t="s">
        <v>1275</v>
      </c>
      <c r="D165" s="71" t="s">
        <v>2044</v>
      </c>
      <c r="E165" s="71" t="s">
        <v>2045</v>
      </c>
      <c r="F165" s="152"/>
      <c r="G165" s="150"/>
      <c r="H165" s="156"/>
      <c r="I165" s="156"/>
      <c r="J165" s="163"/>
      <c r="K165" s="180"/>
      <c r="L165" s="154">
        <f t="shared" si="2"/>
        <v>0</v>
      </c>
      <c r="M165" s="791"/>
      <c r="N165" s="791"/>
      <c r="O165" s="791"/>
      <c r="P165" s="791"/>
      <c r="Q165" s="791"/>
      <c r="R165" s="791"/>
    </row>
    <row r="166" spans="1:18" x14ac:dyDescent="0.2">
      <c r="A166" s="71" t="s">
        <v>2046</v>
      </c>
      <c r="B166" s="150"/>
      <c r="C166" s="71" t="s">
        <v>2047</v>
      </c>
      <c r="D166" s="71" t="s">
        <v>2048</v>
      </c>
      <c r="E166" s="71" t="s">
        <v>2049</v>
      </c>
      <c r="F166" s="152"/>
      <c r="G166" s="150"/>
      <c r="H166" s="156"/>
      <c r="I166" s="156"/>
      <c r="J166" s="163"/>
      <c r="K166" s="180"/>
      <c r="L166" s="154">
        <f t="shared" si="2"/>
        <v>0</v>
      </c>
      <c r="M166" s="791"/>
      <c r="N166" s="791"/>
      <c r="O166" s="791"/>
      <c r="P166" s="791"/>
      <c r="Q166" s="791"/>
      <c r="R166" s="791"/>
    </row>
    <row r="167" spans="1:18" x14ac:dyDescent="0.2">
      <c r="A167" s="71" t="s">
        <v>2050</v>
      </c>
      <c r="B167" s="150"/>
      <c r="C167" s="71" t="s">
        <v>1875</v>
      </c>
      <c r="D167" s="71" t="s">
        <v>2051</v>
      </c>
      <c r="E167" s="71" t="s">
        <v>2052</v>
      </c>
      <c r="F167" s="152"/>
      <c r="G167" s="150"/>
      <c r="H167" s="156"/>
      <c r="I167" s="156"/>
      <c r="J167" s="163"/>
      <c r="K167" s="180"/>
      <c r="L167" s="154">
        <f t="shared" si="2"/>
        <v>0</v>
      </c>
      <c r="M167" s="791"/>
      <c r="N167" s="791"/>
      <c r="O167" s="791"/>
      <c r="P167" s="791"/>
      <c r="Q167" s="791"/>
      <c r="R167" s="791"/>
    </row>
    <row r="168" spans="1:18" x14ac:dyDescent="0.2">
      <c r="A168" s="71" t="s">
        <v>2053</v>
      </c>
      <c r="B168" s="150"/>
      <c r="C168" s="71" t="s">
        <v>2054</v>
      </c>
      <c r="D168" s="71" t="s">
        <v>2055</v>
      </c>
      <c r="E168" s="71" t="s">
        <v>2056</v>
      </c>
      <c r="F168" s="152"/>
      <c r="G168" s="150"/>
      <c r="H168" s="156"/>
      <c r="I168" s="156"/>
      <c r="J168" s="163"/>
      <c r="K168" s="180"/>
      <c r="L168" s="154">
        <f t="shared" si="2"/>
        <v>0</v>
      </c>
      <c r="M168" s="791"/>
      <c r="N168" s="791"/>
      <c r="O168" s="791"/>
      <c r="P168" s="791"/>
      <c r="Q168" s="791"/>
      <c r="R168" s="791"/>
    </row>
    <row r="169" spans="1:18" x14ac:dyDescent="0.2">
      <c r="A169" s="71" t="s">
        <v>2057</v>
      </c>
      <c r="B169" s="150"/>
      <c r="C169" s="71" t="s">
        <v>2058</v>
      </c>
      <c r="D169" s="71" t="s">
        <v>2059</v>
      </c>
      <c r="E169" s="71" t="s">
        <v>2060</v>
      </c>
      <c r="F169" s="152"/>
      <c r="G169" s="150"/>
      <c r="H169" s="156"/>
      <c r="I169" s="156"/>
      <c r="J169" s="163"/>
      <c r="K169" s="180"/>
      <c r="L169" s="154">
        <f t="shared" si="2"/>
        <v>0</v>
      </c>
      <c r="M169" s="791"/>
      <c r="N169" s="791"/>
      <c r="O169" s="791"/>
      <c r="P169" s="791"/>
      <c r="Q169" s="791"/>
      <c r="R169" s="791"/>
    </row>
    <row r="170" spans="1:18" x14ac:dyDescent="0.2">
      <c r="A170" s="71" t="s">
        <v>2061</v>
      </c>
      <c r="B170" s="150"/>
      <c r="C170" s="71" t="s">
        <v>2062</v>
      </c>
      <c r="D170" s="71" t="s">
        <v>2063</v>
      </c>
      <c r="E170" s="71" t="s">
        <v>2064</v>
      </c>
      <c r="F170" s="152"/>
      <c r="G170" s="150"/>
      <c r="H170" s="156"/>
      <c r="I170" s="156"/>
      <c r="J170" s="163"/>
      <c r="K170" s="180"/>
      <c r="L170" s="154">
        <f t="shared" si="2"/>
        <v>0</v>
      </c>
      <c r="M170" s="791"/>
      <c r="N170" s="791"/>
      <c r="O170" s="791"/>
      <c r="P170" s="791"/>
      <c r="Q170" s="791"/>
      <c r="R170" s="791"/>
    </row>
    <row r="171" spans="1:18" x14ac:dyDescent="0.2">
      <c r="A171" s="71" t="s">
        <v>2065</v>
      </c>
      <c r="B171" s="150"/>
      <c r="C171" s="71" t="s">
        <v>1725</v>
      </c>
      <c r="D171" s="71" t="s">
        <v>2037</v>
      </c>
      <c r="E171" s="71" t="s">
        <v>2066</v>
      </c>
      <c r="F171" s="152"/>
      <c r="G171" s="150"/>
      <c r="H171" s="156"/>
      <c r="I171" s="156"/>
      <c r="J171" s="163"/>
      <c r="K171" s="180"/>
      <c r="L171" s="154">
        <f t="shared" si="2"/>
        <v>0</v>
      </c>
      <c r="M171" s="791"/>
      <c r="N171" s="791"/>
      <c r="O171" s="791"/>
      <c r="P171" s="791"/>
      <c r="Q171" s="791"/>
      <c r="R171" s="791"/>
    </row>
    <row r="172" spans="1:18" x14ac:dyDescent="0.2">
      <c r="A172" s="71" t="s">
        <v>2067</v>
      </c>
      <c r="B172" s="150"/>
      <c r="C172" s="71" t="s">
        <v>349</v>
      </c>
      <c r="D172" s="71" t="s">
        <v>2068</v>
      </c>
      <c r="E172" s="71" t="s">
        <v>2069</v>
      </c>
      <c r="F172" s="152"/>
      <c r="G172" s="150"/>
      <c r="H172" s="156"/>
      <c r="I172" s="156"/>
      <c r="J172" s="163"/>
      <c r="K172" s="180"/>
      <c r="L172" s="154">
        <f t="shared" si="2"/>
        <v>0</v>
      </c>
      <c r="M172" s="791"/>
      <c r="N172" s="791"/>
      <c r="O172" s="791"/>
      <c r="P172" s="791"/>
      <c r="Q172" s="791"/>
      <c r="R172" s="791"/>
    </row>
    <row r="173" spans="1:18" x14ac:dyDescent="0.2">
      <c r="A173" s="71" t="s">
        <v>2070</v>
      </c>
      <c r="B173" s="150"/>
      <c r="C173" s="71" t="s">
        <v>1725</v>
      </c>
      <c r="D173" s="71" t="s">
        <v>2071</v>
      </c>
      <c r="E173" s="71" t="s">
        <v>2072</v>
      </c>
      <c r="F173" s="152"/>
      <c r="G173" s="150"/>
      <c r="H173" s="156"/>
      <c r="I173" s="156"/>
      <c r="J173" s="163"/>
      <c r="K173" s="180"/>
      <c r="L173" s="154">
        <f t="shared" si="2"/>
        <v>0</v>
      </c>
      <c r="M173" s="791"/>
      <c r="N173" s="791"/>
      <c r="O173" s="791"/>
      <c r="P173" s="791"/>
      <c r="Q173" s="791"/>
      <c r="R173" s="791"/>
    </row>
    <row r="174" spans="1:18" x14ac:dyDescent="0.2">
      <c r="A174" s="71" t="s">
        <v>2073</v>
      </c>
      <c r="B174" s="150"/>
      <c r="C174" s="71" t="s">
        <v>2074</v>
      </c>
      <c r="D174" s="71" t="s">
        <v>2075</v>
      </c>
      <c r="E174" s="71" t="s">
        <v>2076</v>
      </c>
      <c r="F174" s="152"/>
      <c r="G174" s="150"/>
      <c r="H174" s="156"/>
      <c r="I174" s="156"/>
      <c r="J174" s="163"/>
      <c r="K174" s="180"/>
      <c r="L174" s="154">
        <f t="shared" si="2"/>
        <v>0</v>
      </c>
      <c r="M174" s="791"/>
      <c r="N174" s="791"/>
      <c r="O174" s="791"/>
      <c r="P174" s="791"/>
      <c r="Q174" s="791"/>
      <c r="R174" s="791"/>
    </row>
    <row r="175" spans="1:18" x14ac:dyDescent="0.2">
      <c r="A175" s="71" t="s">
        <v>2077</v>
      </c>
      <c r="B175" s="150"/>
      <c r="C175" s="71" t="s">
        <v>2078</v>
      </c>
      <c r="D175" s="71" t="s">
        <v>2079</v>
      </c>
      <c r="E175" s="71" t="s">
        <v>2080</v>
      </c>
      <c r="F175" s="152"/>
      <c r="G175" s="150"/>
      <c r="H175" s="156"/>
      <c r="I175" s="156"/>
      <c r="J175" s="163"/>
      <c r="K175" s="180"/>
      <c r="L175" s="154">
        <f t="shared" si="2"/>
        <v>0</v>
      </c>
      <c r="M175" s="791"/>
      <c r="N175" s="791"/>
      <c r="O175" s="791"/>
      <c r="P175" s="791"/>
      <c r="Q175" s="791"/>
      <c r="R175" s="791"/>
    </row>
    <row r="176" spans="1:18" x14ac:dyDescent="0.2">
      <c r="A176" s="71" t="s">
        <v>2081</v>
      </c>
      <c r="B176" s="150"/>
      <c r="C176" s="71" t="s">
        <v>2082</v>
      </c>
      <c r="D176" s="71" t="s">
        <v>2083</v>
      </c>
      <c r="E176" s="71" t="s">
        <v>2084</v>
      </c>
      <c r="F176" s="152"/>
      <c r="G176" s="150"/>
      <c r="H176" s="156"/>
      <c r="I176" s="156"/>
      <c r="J176" s="163"/>
      <c r="K176" s="180"/>
      <c r="L176" s="154">
        <f t="shared" si="2"/>
        <v>0</v>
      </c>
      <c r="M176" s="791"/>
      <c r="N176" s="791"/>
      <c r="O176" s="791"/>
      <c r="P176" s="791"/>
      <c r="Q176" s="791"/>
      <c r="R176" s="791"/>
    </row>
    <row r="177" spans="1:18" x14ac:dyDescent="0.2">
      <c r="A177" s="71" t="s">
        <v>2085</v>
      </c>
      <c r="B177" s="150"/>
      <c r="C177" s="71" t="s">
        <v>2086</v>
      </c>
      <c r="D177" s="71" t="s">
        <v>2087</v>
      </c>
      <c r="E177" s="71" t="s">
        <v>2088</v>
      </c>
      <c r="F177" s="152"/>
      <c r="G177" s="150"/>
      <c r="H177" s="156"/>
      <c r="I177" s="156"/>
      <c r="J177" s="163"/>
      <c r="K177" s="180"/>
      <c r="L177" s="154">
        <f t="shared" si="2"/>
        <v>0</v>
      </c>
      <c r="M177" s="791"/>
      <c r="N177" s="791"/>
      <c r="O177" s="791"/>
      <c r="P177" s="791"/>
      <c r="Q177" s="791"/>
      <c r="R177" s="791"/>
    </row>
    <row r="178" spans="1:18" x14ac:dyDescent="0.2">
      <c r="A178" s="71" t="s">
        <v>2089</v>
      </c>
      <c r="B178" s="150"/>
      <c r="C178" s="71" t="s">
        <v>2090</v>
      </c>
      <c r="D178" s="71" t="s">
        <v>1742</v>
      </c>
      <c r="E178" s="71" t="s">
        <v>1743</v>
      </c>
      <c r="F178" s="152"/>
      <c r="G178" s="150"/>
      <c r="H178" s="156"/>
      <c r="I178" s="156"/>
      <c r="J178" s="163"/>
      <c r="K178" s="180"/>
      <c r="L178" s="154">
        <f t="shared" si="2"/>
        <v>0</v>
      </c>
      <c r="M178" s="791"/>
      <c r="N178" s="791"/>
      <c r="O178" s="791"/>
      <c r="P178" s="791"/>
      <c r="Q178" s="791"/>
      <c r="R178" s="791"/>
    </row>
    <row r="179" spans="1:18" x14ac:dyDescent="0.2">
      <c r="A179" s="71" t="s">
        <v>2091</v>
      </c>
      <c r="B179" s="150"/>
      <c r="C179" s="71" t="s">
        <v>2022</v>
      </c>
      <c r="D179" s="71" t="s">
        <v>2092</v>
      </c>
      <c r="E179" s="71" t="s">
        <v>2093</v>
      </c>
      <c r="F179" s="152"/>
      <c r="G179" s="150"/>
      <c r="H179" s="156"/>
      <c r="I179" s="156"/>
      <c r="J179" s="163"/>
      <c r="K179" s="180"/>
      <c r="L179" s="154">
        <f t="shared" si="2"/>
        <v>0</v>
      </c>
      <c r="M179" s="791"/>
      <c r="N179" s="791"/>
      <c r="O179" s="791"/>
      <c r="P179" s="791"/>
      <c r="Q179" s="791"/>
      <c r="R179" s="791"/>
    </row>
    <row r="180" spans="1:18" x14ac:dyDescent="0.2">
      <c r="A180" s="71" t="s">
        <v>2094</v>
      </c>
      <c r="B180" s="150"/>
      <c r="C180" s="71" t="s">
        <v>1279</v>
      </c>
      <c r="D180" s="71" t="s">
        <v>2095</v>
      </c>
      <c r="E180" s="71" t="s">
        <v>2096</v>
      </c>
      <c r="F180" s="152"/>
      <c r="G180" s="150"/>
      <c r="H180" s="156"/>
      <c r="I180" s="156"/>
      <c r="J180" s="163"/>
      <c r="K180" s="180"/>
      <c r="L180" s="154">
        <f t="shared" si="2"/>
        <v>0</v>
      </c>
      <c r="M180" s="791"/>
      <c r="N180" s="791"/>
      <c r="O180" s="791"/>
      <c r="P180" s="791"/>
      <c r="Q180" s="791"/>
      <c r="R180" s="791"/>
    </row>
    <row r="181" spans="1:18" x14ac:dyDescent="0.2">
      <c r="A181" s="71" t="s">
        <v>2097</v>
      </c>
      <c r="B181" s="150"/>
      <c r="C181" s="71" t="s">
        <v>2098</v>
      </c>
      <c r="D181" s="71" t="s">
        <v>2099</v>
      </c>
      <c r="E181" s="71" t="s">
        <v>2100</v>
      </c>
      <c r="F181" s="152"/>
      <c r="G181" s="150"/>
      <c r="H181" s="156"/>
      <c r="I181" s="156"/>
      <c r="J181" s="163"/>
      <c r="K181" s="180"/>
      <c r="L181" s="154">
        <f t="shared" si="2"/>
        <v>0</v>
      </c>
      <c r="M181" s="791"/>
      <c r="N181" s="791"/>
      <c r="O181" s="791"/>
      <c r="P181" s="791"/>
      <c r="Q181" s="791"/>
      <c r="R181" s="791"/>
    </row>
  </sheetData>
  <sheetProtection sheet="1" objects="1" scenarios="1"/>
  <mergeCells count="7">
    <mergeCell ref="A1:XFD1"/>
    <mergeCell ref="A2:XFD2"/>
    <mergeCell ref="C4:C5"/>
    <mergeCell ref="B4:B5"/>
    <mergeCell ref="A4:A5"/>
    <mergeCell ref="D4:D5"/>
    <mergeCell ref="E4:E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29DBF-BF0D-4407-A534-DCD9F64D18D3}">
  <dimension ref="A2:R53"/>
  <sheetViews>
    <sheetView tabSelected="1" workbookViewId="0">
      <selection activeCell="L8" sqref="L8"/>
    </sheetView>
  </sheetViews>
  <sheetFormatPr defaultRowHeight="12.75" x14ac:dyDescent="0.2"/>
  <cols>
    <col min="1" max="1" width="20.7109375" style="192" customWidth="1"/>
    <col min="2" max="2" width="17.5703125" style="192" bestFit="1" customWidth="1"/>
    <col min="3" max="3" width="33.42578125" style="192" customWidth="1"/>
    <col min="4" max="4" width="29.140625" style="192" customWidth="1"/>
    <col min="5" max="5" width="17.5703125" style="192" bestFit="1" customWidth="1"/>
    <col min="6" max="6" width="13.85546875" style="192" bestFit="1" customWidth="1"/>
    <col min="7" max="7" width="21.42578125" style="192" bestFit="1" customWidth="1"/>
    <col min="8" max="8" width="16.5703125" style="196" customWidth="1"/>
    <col min="9" max="9" width="11.28515625" style="196" bestFit="1" customWidth="1"/>
    <col min="10" max="10" width="10.140625" style="192" bestFit="1" customWidth="1"/>
    <col min="11" max="11" width="10" style="192" bestFit="1" customWidth="1"/>
    <col min="12" max="12" width="18.28515625" style="192" customWidth="1"/>
    <col min="13" max="13" width="16" style="192" bestFit="1" customWidth="1"/>
    <col min="14" max="14" width="18.85546875" style="192" bestFit="1" customWidth="1"/>
    <col min="15" max="15" width="16.42578125" style="192" bestFit="1" customWidth="1"/>
    <col min="16" max="16" width="15.7109375" style="192" bestFit="1" customWidth="1"/>
    <col min="17" max="17" width="17.7109375" style="192" bestFit="1" customWidth="1"/>
    <col min="18" max="18" width="11.85546875" style="192" bestFit="1" customWidth="1"/>
    <col min="19" max="16384" width="9.140625" style="192"/>
  </cols>
  <sheetData>
    <row r="2" spans="1:18" ht="23.25" x14ac:dyDescent="0.2">
      <c r="A2" s="898" t="s">
        <v>0</v>
      </c>
      <c r="B2" s="899"/>
      <c r="C2" s="899"/>
      <c r="D2" s="899"/>
      <c r="E2" s="899"/>
      <c r="F2" s="899"/>
      <c r="G2" s="899"/>
      <c r="H2" s="899"/>
      <c r="I2" s="899"/>
      <c r="J2" s="899"/>
      <c r="K2" s="899"/>
      <c r="L2" s="899"/>
      <c r="M2" s="899"/>
      <c r="N2" s="899"/>
      <c r="O2" s="899"/>
      <c r="P2" s="899"/>
      <c r="Q2" s="899"/>
      <c r="R2" s="899"/>
    </row>
    <row r="3" spans="1:18" ht="70.5" customHeight="1" thickBot="1" x14ac:dyDescent="0.25">
      <c r="A3" s="900" t="s">
        <v>1</v>
      </c>
      <c r="B3" s="901"/>
      <c r="C3" s="901"/>
      <c r="D3" s="901"/>
      <c r="E3" s="901"/>
      <c r="F3" s="901"/>
      <c r="G3" s="901"/>
      <c r="H3" s="901"/>
      <c r="I3" s="900" t="s">
        <v>2</v>
      </c>
      <c r="J3" s="901"/>
      <c r="K3" s="901"/>
      <c r="L3" s="901"/>
      <c r="M3" s="901"/>
      <c r="N3" s="901"/>
      <c r="O3" s="901"/>
      <c r="P3" s="901"/>
      <c r="Q3" s="901"/>
      <c r="R3" s="901"/>
    </row>
    <row r="4" spans="1:18" ht="19.5" customHeight="1" x14ac:dyDescent="0.2">
      <c r="A4" s="1092" t="s">
        <v>3</v>
      </c>
      <c r="B4" s="1093"/>
      <c r="C4" s="1093"/>
      <c r="D4" s="1093"/>
      <c r="E4" s="1094"/>
      <c r="F4" s="1092" t="s">
        <v>4</v>
      </c>
      <c r="G4" s="1093"/>
      <c r="H4" s="1093"/>
      <c r="I4" s="1093"/>
      <c r="J4" s="1093"/>
      <c r="K4" s="1093"/>
      <c r="L4" s="792"/>
      <c r="M4" s="1092" t="s">
        <v>5</v>
      </c>
      <c r="N4" s="1093"/>
      <c r="O4" s="1093"/>
      <c r="P4" s="1093"/>
      <c r="Q4" s="1093"/>
      <c r="R4" s="1094"/>
    </row>
    <row r="5" spans="1:18" x14ac:dyDescent="0.2">
      <c r="A5" s="1085" t="s">
        <v>6</v>
      </c>
      <c r="B5" s="1082" t="s">
        <v>7</v>
      </c>
      <c r="C5" s="1082" t="s">
        <v>8</v>
      </c>
      <c r="D5" s="1082" t="s">
        <v>9</v>
      </c>
      <c r="E5" s="1091" t="s">
        <v>10</v>
      </c>
      <c r="F5" s="1087" t="s">
        <v>11</v>
      </c>
      <c r="G5" s="1089" t="s">
        <v>12</v>
      </c>
      <c r="H5" s="1066" t="s">
        <v>13</v>
      </c>
      <c r="I5" s="1082" t="s">
        <v>14</v>
      </c>
      <c r="J5" s="1082"/>
      <c r="K5" s="1082"/>
      <c r="L5" s="1083" t="s">
        <v>15</v>
      </c>
      <c r="M5" s="1085" t="s">
        <v>16</v>
      </c>
      <c r="N5" s="1082" t="s">
        <v>17</v>
      </c>
      <c r="O5" s="1082" t="s">
        <v>18</v>
      </c>
      <c r="P5" s="1082" t="s">
        <v>19</v>
      </c>
      <c r="Q5" s="1082" t="s">
        <v>20</v>
      </c>
      <c r="R5" s="1091" t="s">
        <v>21</v>
      </c>
    </row>
    <row r="6" spans="1:18" x14ac:dyDescent="0.2">
      <c r="A6" s="1086"/>
      <c r="B6" s="1008"/>
      <c r="C6" s="1008"/>
      <c r="D6" s="1008"/>
      <c r="E6" s="1010"/>
      <c r="F6" s="1088"/>
      <c r="G6" s="1090"/>
      <c r="H6" s="1081"/>
      <c r="I6" s="793" t="s">
        <v>22</v>
      </c>
      <c r="J6" s="743" t="s">
        <v>23</v>
      </c>
      <c r="K6" s="743" t="s">
        <v>24</v>
      </c>
      <c r="L6" s="1084"/>
      <c r="M6" s="1086"/>
      <c r="N6" s="1008"/>
      <c r="O6" s="1008"/>
      <c r="P6" s="1008"/>
      <c r="Q6" s="1008"/>
      <c r="R6" s="1010"/>
    </row>
    <row r="7" spans="1:18" s="1077" customFormat="1" ht="12.75" customHeight="1" x14ac:dyDescent="0.2">
      <c r="A7" s="1076" t="s">
        <v>25</v>
      </c>
      <c r="B7" s="1076"/>
      <c r="C7" s="1076"/>
      <c r="D7" s="1076"/>
      <c r="E7" s="1076"/>
      <c r="F7" s="1076"/>
      <c r="G7" s="1076"/>
      <c r="H7" s="1076"/>
      <c r="I7" s="1076"/>
      <c r="J7" s="1076"/>
      <c r="K7" s="1076"/>
      <c r="L7" s="1076"/>
      <c r="M7" s="1076"/>
      <c r="N7" s="1076"/>
      <c r="O7" s="1076"/>
      <c r="P7" s="1076"/>
      <c r="Q7" s="1076"/>
      <c r="R7" s="1076"/>
    </row>
    <row r="8" spans="1:18" x14ac:dyDescent="0.2">
      <c r="A8" s="71" t="s">
        <v>2101</v>
      </c>
      <c r="B8" s="794"/>
      <c r="C8" s="71" t="s">
        <v>2102</v>
      </c>
      <c r="D8" s="71" t="s">
        <v>2103</v>
      </c>
      <c r="E8" s="71" t="s">
        <v>2104</v>
      </c>
      <c r="F8" s="795"/>
      <c r="G8" s="760"/>
      <c r="H8" s="796">
        <v>94971.6</v>
      </c>
      <c r="I8" s="796">
        <v>94971.6</v>
      </c>
      <c r="J8" s="794">
        <v>43929</v>
      </c>
      <c r="K8" s="760">
        <v>1082459</v>
      </c>
      <c r="L8" s="795"/>
      <c r="M8" s="760"/>
      <c r="N8" s="760"/>
      <c r="O8" s="760"/>
      <c r="P8" s="760"/>
      <c r="Q8" s="760"/>
      <c r="R8" s="760"/>
    </row>
    <row r="9" spans="1:18" x14ac:dyDescent="0.2">
      <c r="A9" s="151"/>
      <c r="B9" s="794"/>
      <c r="C9" s="151"/>
      <c r="D9" s="151"/>
      <c r="E9" s="760"/>
      <c r="F9" s="795"/>
      <c r="G9" s="151"/>
      <c r="H9" s="796"/>
      <c r="I9" s="796"/>
      <c r="J9" s="794"/>
      <c r="K9" s="760"/>
      <c r="L9" s="795"/>
      <c r="M9" s="760"/>
      <c r="N9" s="760"/>
      <c r="O9" s="760"/>
      <c r="P9" s="760"/>
      <c r="Q9" s="760"/>
      <c r="R9" s="760"/>
    </row>
    <row r="10" spans="1:18" x14ac:dyDescent="0.2">
      <c r="A10" s="151"/>
      <c r="B10" s="794"/>
      <c r="C10" s="151"/>
      <c r="D10" s="760"/>
      <c r="E10" s="760"/>
      <c r="F10" s="795"/>
      <c r="G10" s="151"/>
      <c r="H10" s="796"/>
      <c r="I10" s="796"/>
      <c r="J10" s="794"/>
      <c r="K10" s="760"/>
      <c r="L10" s="795"/>
      <c r="M10" s="760"/>
      <c r="N10" s="760"/>
      <c r="O10" s="760"/>
      <c r="P10" s="760"/>
      <c r="Q10" s="760"/>
      <c r="R10" s="760"/>
    </row>
    <row r="11" spans="1:18" x14ac:dyDescent="0.2">
      <c r="A11" s="151"/>
      <c r="B11" s="794"/>
      <c r="C11" s="151"/>
      <c r="D11" s="151"/>
      <c r="E11" s="760"/>
      <c r="F11" s="795"/>
      <c r="G11" s="151"/>
      <c r="H11" s="796"/>
      <c r="I11" s="796"/>
      <c r="J11" s="760"/>
      <c r="K11" s="760"/>
      <c r="L11" s="795"/>
      <c r="M11" s="760"/>
      <c r="N11" s="760"/>
      <c r="O11" s="760"/>
      <c r="P11" s="760"/>
      <c r="Q11" s="760"/>
      <c r="R11" s="760"/>
    </row>
    <row r="12" spans="1:18" s="193" customFormat="1" x14ac:dyDescent="0.2">
      <c r="A12" s="151"/>
      <c r="B12" s="794"/>
      <c r="C12" s="760"/>
      <c r="D12" s="760"/>
      <c r="E12" s="760"/>
      <c r="F12" s="795"/>
      <c r="G12" s="760"/>
      <c r="H12" s="796"/>
      <c r="I12" s="796"/>
      <c r="J12" s="794"/>
      <c r="K12" s="760"/>
      <c r="L12" s="795"/>
      <c r="M12" s="760"/>
      <c r="N12" s="760"/>
      <c r="O12" s="760"/>
      <c r="P12" s="760"/>
      <c r="Q12" s="760"/>
      <c r="R12" s="760"/>
    </row>
    <row r="13" spans="1:18" s="193" customFormat="1" x14ac:dyDescent="0.2">
      <c r="A13" s="760"/>
      <c r="B13" s="794"/>
      <c r="C13" s="760"/>
      <c r="D13" s="760"/>
      <c r="E13" s="760"/>
      <c r="F13" s="797"/>
      <c r="G13" s="760"/>
      <c r="H13" s="796"/>
      <c r="I13" s="796"/>
      <c r="J13" s="760"/>
      <c r="K13" s="760"/>
      <c r="L13" s="795"/>
      <c r="M13" s="760"/>
      <c r="N13" s="760"/>
      <c r="O13" s="760"/>
      <c r="P13" s="760"/>
      <c r="Q13" s="760"/>
      <c r="R13" s="760"/>
    </row>
    <row r="14" spans="1:18" s="193" customFormat="1" x14ac:dyDescent="0.2">
      <c r="A14" s="760"/>
      <c r="B14" s="794"/>
      <c r="C14" s="760"/>
      <c r="D14" s="760"/>
      <c r="E14" s="760"/>
      <c r="F14" s="797"/>
      <c r="G14" s="760"/>
      <c r="H14" s="796"/>
      <c r="I14" s="796"/>
      <c r="J14" s="760"/>
      <c r="K14" s="760"/>
      <c r="L14" s="797"/>
      <c r="M14" s="760"/>
      <c r="N14" s="760"/>
      <c r="O14" s="760"/>
      <c r="P14" s="760"/>
      <c r="Q14" s="760"/>
      <c r="R14" s="760"/>
    </row>
    <row r="15" spans="1:18" x14ac:dyDescent="0.2">
      <c r="A15" s="760"/>
      <c r="B15" s="798"/>
      <c r="C15" s="760"/>
      <c r="D15" s="760"/>
      <c r="E15" s="760"/>
      <c r="F15" s="797"/>
      <c r="G15" s="760"/>
      <c r="H15" s="796"/>
      <c r="I15" s="796"/>
      <c r="J15" s="760"/>
      <c r="K15" s="760"/>
      <c r="L15" s="797"/>
      <c r="M15" s="760"/>
      <c r="N15" s="760"/>
      <c r="O15" s="760"/>
      <c r="P15" s="760"/>
      <c r="Q15" s="760"/>
      <c r="R15" s="760"/>
    </row>
    <row r="16" spans="1:18" x14ac:dyDescent="0.2">
      <c r="A16" s="760"/>
      <c r="B16" s="794"/>
      <c r="C16" s="760"/>
      <c r="D16" s="760"/>
      <c r="E16" s="760"/>
      <c r="F16" s="797"/>
      <c r="G16" s="760"/>
      <c r="H16" s="796"/>
      <c r="I16" s="796"/>
      <c r="J16" s="760"/>
      <c r="K16" s="760"/>
      <c r="L16" s="797"/>
      <c r="M16" s="760"/>
      <c r="N16" s="760"/>
      <c r="O16" s="760"/>
      <c r="P16" s="760"/>
      <c r="Q16" s="760"/>
      <c r="R16" s="760"/>
    </row>
    <row r="17" spans="1:18" x14ac:dyDescent="0.2">
      <c r="A17" s="760"/>
      <c r="B17" s="760"/>
      <c r="C17" s="760"/>
      <c r="D17" s="760"/>
      <c r="E17" s="760"/>
      <c r="F17" s="760"/>
      <c r="G17" s="760"/>
      <c r="H17" s="796"/>
      <c r="I17" s="796"/>
      <c r="J17" s="760"/>
      <c r="K17" s="760"/>
      <c r="L17" s="760"/>
      <c r="M17" s="760"/>
      <c r="N17" s="760"/>
      <c r="O17" s="760"/>
      <c r="P17" s="760"/>
      <c r="Q17" s="760"/>
      <c r="R17" s="760"/>
    </row>
    <row r="18" spans="1:18" s="194" customFormat="1" x14ac:dyDescent="0.2">
      <c r="A18" s="799" t="s">
        <v>59</v>
      </c>
      <c r="B18" s="800"/>
      <c r="C18" s="800"/>
      <c r="D18" s="800"/>
      <c r="E18" s="800"/>
      <c r="F18" s="800"/>
      <c r="G18" s="800"/>
      <c r="H18" s="801"/>
      <c r="I18" s="801"/>
      <c r="J18" s="800"/>
      <c r="K18" s="800"/>
      <c r="L18" s="802">
        <f>SUM(L8:L17)</f>
        <v>0</v>
      </c>
      <c r="M18" s="800"/>
      <c r="N18" s="800"/>
      <c r="O18" s="800"/>
      <c r="P18" s="800"/>
      <c r="Q18" s="800"/>
      <c r="R18" s="800"/>
    </row>
    <row r="19" spans="1:18" x14ac:dyDescent="0.2">
      <c r="A19" s="760"/>
      <c r="B19" s="760"/>
      <c r="C19" s="760"/>
      <c r="D19" s="760"/>
      <c r="E19" s="760"/>
      <c r="F19" s="760"/>
      <c r="G19" s="760"/>
      <c r="H19" s="796"/>
      <c r="I19" s="796"/>
      <c r="J19" s="760"/>
      <c r="K19" s="760"/>
      <c r="L19" s="760"/>
      <c r="M19" s="760"/>
      <c r="N19" s="760"/>
      <c r="O19" s="760"/>
      <c r="P19" s="760"/>
      <c r="Q19" s="760"/>
      <c r="R19" s="760"/>
    </row>
    <row r="20" spans="1:18" s="1080" customFormat="1" x14ac:dyDescent="0.2">
      <c r="A20" s="1078" t="s">
        <v>60</v>
      </c>
      <c r="B20" s="1079"/>
      <c r="C20" s="1079"/>
      <c r="D20" s="1079"/>
      <c r="E20" s="1079"/>
      <c r="F20" s="1079"/>
      <c r="G20" s="1079"/>
      <c r="H20" s="1079"/>
      <c r="I20" s="1079"/>
      <c r="J20" s="1079"/>
      <c r="K20" s="1079"/>
      <c r="L20" s="1079"/>
      <c r="M20" s="1079"/>
      <c r="N20" s="1079"/>
      <c r="O20" s="1079"/>
      <c r="P20" s="1079"/>
      <c r="Q20" s="1079"/>
      <c r="R20" s="1079"/>
    </row>
    <row r="21" spans="1:18" x14ac:dyDescent="0.2">
      <c r="A21" s="151"/>
      <c r="B21" s="794"/>
      <c r="C21" s="760"/>
      <c r="D21" s="760"/>
      <c r="E21" s="760"/>
      <c r="F21" s="795"/>
      <c r="G21" s="760"/>
      <c r="H21" s="796"/>
      <c r="I21" s="796"/>
      <c r="J21" s="760"/>
      <c r="K21" s="760"/>
      <c r="L21" s="795"/>
      <c r="M21" s="760"/>
      <c r="N21" s="760"/>
      <c r="O21" s="760"/>
      <c r="P21" s="760"/>
      <c r="Q21" s="760"/>
      <c r="R21" s="760"/>
    </row>
    <row r="22" spans="1:18" x14ac:dyDescent="0.2">
      <c r="A22" s="151"/>
      <c r="B22" s="794"/>
      <c r="C22" s="151"/>
      <c r="D22" s="151"/>
      <c r="E22" s="760"/>
      <c r="F22" s="795"/>
      <c r="G22" s="151"/>
      <c r="H22" s="796"/>
      <c r="I22" s="796"/>
      <c r="J22" s="760"/>
      <c r="K22" s="760"/>
      <c r="L22" s="795"/>
      <c r="M22" s="760"/>
      <c r="N22" s="760"/>
      <c r="O22" s="760"/>
      <c r="P22" s="760"/>
      <c r="Q22" s="760"/>
      <c r="R22" s="760"/>
    </row>
    <row r="23" spans="1:18" x14ac:dyDescent="0.2">
      <c r="A23" s="151"/>
      <c r="B23" s="794"/>
      <c r="C23" s="151"/>
      <c r="D23" s="760"/>
      <c r="E23" s="760"/>
      <c r="F23" s="795"/>
      <c r="G23" s="151"/>
      <c r="H23" s="796"/>
      <c r="I23" s="796"/>
      <c r="J23" s="760"/>
      <c r="K23" s="760"/>
      <c r="L23" s="795"/>
      <c r="M23" s="760"/>
      <c r="N23" s="760"/>
      <c r="O23" s="760"/>
      <c r="P23" s="760"/>
      <c r="Q23" s="760"/>
      <c r="R23" s="760"/>
    </row>
    <row r="24" spans="1:18" x14ac:dyDescent="0.2">
      <c r="A24" s="151"/>
      <c r="B24" s="794"/>
      <c r="C24" s="151"/>
      <c r="D24" s="760"/>
      <c r="E24" s="151"/>
      <c r="F24" s="795"/>
      <c r="G24" s="151"/>
      <c r="H24" s="796"/>
      <c r="I24" s="796"/>
      <c r="J24" s="760"/>
      <c r="K24" s="760"/>
      <c r="L24" s="795"/>
      <c r="M24" s="151"/>
      <c r="N24" s="760"/>
      <c r="O24" s="760"/>
      <c r="P24" s="760"/>
      <c r="Q24" s="760"/>
      <c r="R24" s="760"/>
    </row>
    <row r="25" spans="1:18" x14ac:dyDescent="0.2">
      <c r="A25" s="760"/>
      <c r="B25" s="794"/>
      <c r="C25" s="760"/>
      <c r="D25" s="760"/>
      <c r="E25" s="760"/>
      <c r="F25" s="803"/>
      <c r="G25" s="760"/>
      <c r="H25" s="796"/>
      <c r="I25" s="796"/>
      <c r="J25" s="760"/>
      <c r="K25" s="760"/>
      <c r="L25" s="803"/>
      <c r="M25" s="760"/>
      <c r="N25" s="760"/>
      <c r="O25" s="760"/>
      <c r="P25" s="760"/>
      <c r="Q25" s="760"/>
      <c r="R25" s="760"/>
    </row>
    <row r="26" spans="1:18" x14ac:dyDescent="0.2">
      <c r="A26" s="760"/>
      <c r="B26" s="794"/>
      <c r="C26" s="760"/>
      <c r="D26" s="760"/>
      <c r="E26" s="760"/>
      <c r="F26" s="795"/>
      <c r="G26" s="760"/>
      <c r="H26" s="796"/>
      <c r="I26" s="796"/>
      <c r="J26" s="760"/>
      <c r="K26" s="760"/>
      <c r="L26" s="795"/>
      <c r="M26" s="760"/>
      <c r="N26" s="760"/>
      <c r="O26" s="760"/>
      <c r="P26" s="760"/>
      <c r="Q26" s="760"/>
      <c r="R26" s="760"/>
    </row>
    <row r="27" spans="1:18" x14ac:dyDescent="0.2">
      <c r="A27" s="760"/>
      <c r="B27" s="794"/>
      <c r="C27" s="760"/>
      <c r="D27" s="760"/>
      <c r="E27" s="760"/>
      <c r="F27" s="795"/>
      <c r="G27" s="760"/>
      <c r="H27" s="796"/>
      <c r="I27" s="796"/>
      <c r="J27" s="760"/>
      <c r="K27" s="760"/>
      <c r="L27" s="795"/>
      <c r="M27" s="760"/>
      <c r="N27" s="760"/>
      <c r="O27" s="760"/>
      <c r="P27" s="760"/>
      <c r="Q27" s="760"/>
      <c r="R27" s="760"/>
    </row>
    <row r="28" spans="1:18" x14ac:dyDescent="0.2">
      <c r="A28" s="760"/>
      <c r="B28" s="794"/>
      <c r="C28" s="760"/>
      <c r="D28" s="760"/>
      <c r="E28" s="760"/>
      <c r="F28" s="795"/>
      <c r="G28" s="760"/>
      <c r="H28" s="796"/>
      <c r="I28" s="796"/>
      <c r="J28" s="760"/>
      <c r="K28" s="760"/>
      <c r="L28" s="795"/>
      <c r="M28" s="760"/>
      <c r="N28" s="760"/>
      <c r="O28" s="760"/>
      <c r="P28" s="760"/>
      <c r="Q28" s="760"/>
      <c r="R28" s="760"/>
    </row>
    <row r="29" spans="1:18" x14ac:dyDescent="0.2">
      <c r="A29" s="760"/>
      <c r="B29" s="794"/>
      <c r="C29" s="760"/>
      <c r="D29" s="151"/>
      <c r="E29" s="804"/>
      <c r="F29" s="795"/>
      <c r="G29" s="760"/>
      <c r="H29" s="796"/>
      <c r="I29" s="796"/>
      <c r="J29" s="794"/>
      <c r="K29" s="760"/>
      <c r="L29" s="795"/>
      <c r="M29" s="760"/>
      <c r="N29" s="760"/>
      <c r="O29" s="760"/>
      <c r="P29" s="760"/>
      <c r="Q29" s="760"/>
      <c r="R29" s="760"/>
    </row>
    <row r="30" spans="1:18" x14ac:dyDescent="0.2">
      <c r="A30" s="760"/>
      <c r="B30" s="794"/>
      <c r="C30" s="760"/>
      <c r="D30" s="151"/>
      <c r="E30" s="804"/>
      <c r="F30" s="795"/>
      <c r="G30" s="760"/>
      <c r="H30" s="796"/>
      <c r="I30" s="796"/>
      <c r="J30" s="760"/>
      <c r="K30" s="760"/>
      <c r="L30" s="795"/>
      <c r="M30" s="760"/>
      <c r="N30" s="760"/>
      <c r="O30" s="760"/>
      <c r="P30" s="760"/>
      <c r="Q30" s="760"/>
      <c r="R30" s="760"/>
    </row>
    <row r="31" spans="1:18" x14ac:dyDescent="0.2">
      <c r="A31" s="760"/>
      <c r="B31" s="794"/>
      <c r="C31" s="760"/>
      <c r="D31" s="760"/>
      <c r="E31" s="760"/>
      <c r="F31" s="795"/>
      <c r="G31" s="151"/>
      <c r="H31" s="796"/>
      <c r="I31" s="796"/>
      <c r="J31" s="760"/>
      <c r="K31" s="760"/>
      <c r="L31" s="795"/>
      <c r="M31" s="760"/>
      <c r="N31" s="760"/>
      <c r="O31" s="760"/>
      <c r="P31" s="760"/>
      <c r="Q31" s="760"/>
      <c r="R31" s="760"/>
    </row>
    <row r="32" spans="1:18" x14ac:dyDescent="0.2">
      <c r="A32" s="760"/>
      <c r="B32" s="794"/>
      <c r="C32" s="760"/>
      <c r="D32" s="760"/>
      <c r="E32" s="760"/>
      <c r="F32" s="795"/>
      <c r="G32" s="151"/>
      <c r="H32" s="796"/>
      <c r="I32" s="796"/>
      <c r="J32" s="760"/>
      <c r="K32" s="760"/>
      <c r="L32" s="795"/>
      <c r="M32" s="760"/>
      <c r="N32" s="760"/>
      <c r="O32" s="760"/>
      <c r="P32" s="760"/>
      <c r="Q32" s="760"/>
      <c r="R32" s="760"/>
    </row>
    <row r="33" spans="1:18" x14ac:dyDescent="0.2">
      <c r="A33" s="760"/>
      <c r="B33" s="794"/>
      <c r="C33" s="760"/>
      <c r="D33" s="760"/>
      <c r="E33" s="760"/>
      <c r="F33" s="795"/>
      <c r="G33" s="151"/>
      <c r="H33" s="796"/>
      <c r="I33" s="796"/>
      <c r="J33" s="760"/>
      <c r="K33" s="760"/>
      <c r="L33" s="795"/>
      <c r="M33" s="760"/>
      <c r="N33" s="760"/>
      <c r="O33" s="760"/>
      <c r="P33" s="760"/>
      <c r="Q33" s="760"/>
      <c r="R33" s="760"/>
    </row>
    <row r="34" spans="1:18" x14ac:dyDescent="0.2">
      <c r="A34" s="760"/>
      <c r="B34" s="794"/>
      <c r="C34" s="760"/>
      <c r="D34" s="760"/>
      <c r="E34" s="760"/>
      <c r="F34" s="795"/>
      <c r="G34" s="151"/>
      <c r="H34" s="796"/>
      <c r="I34" s="796"/>
      <c r="J34" s="760"/>
      <c r="K34" s="760"/>
      <c r="L34" s="795"/>
      <c r="M34" s="760"/>
      <c r="N34" s="760"/>
      <c r="O34" s="760"/>
      <c r="P34" s="760"/>
      <c r="Q34" s="760"/>
      <c r="R34" s="760"/>
    </row>
    <row r="35" spans="1:18" x14ac:dyDescent="0.2">
      <c r="A35" s="760"/>
      <c r="B35" s="794"/>
      <c r="C35" s="760"/>
      <c r="D35" s="760"/>
      <c r="E35" s="760"/>
      <c r="F35" s="795"/>
      <c r="G35" s="151"/>
      <c r="H35" s="796"/>
      <c r="I35" s="796"/>
      <c r="J35" s="760"/>
      <c r="K35" s="760"/>
      <c r="L35" s="795"/>
      <c r="M35" s="760"/>
      <c r="N35" s="760"/>
      <c r="O35" s="760"/>
      <c r="P35" s="760"/>
      <c r="Q35" s="760"/>
      <c r="R35" s="760"/>
    </row>
    <row r="36" spans="1:18" x14ac:dyDescent="0.2">
      <c r="A36" s="760"/>
      <c r="B36" s="794"/>
      <c r="C36" s="760"/>
      <c r="D36" s="760"/>
      <c r="E36" s="760"/>
      <c r="F36" s="795"/>
      <c r="G36" s="151"/>
      <c r="H36" s="796"/>
      <c r="I36" s="796"/>
      <c r="J36" s="760"/>
      <c r="K36" s="760"/>
      <c r="L36" s="795"/>
      <c r="M36" s="760"/>
      <c r="N36" s="760"/>
      <c r="O36" s="760"/>
      <c r="P36" s="760"/>
      <c r="Q36" s="760"/>
      <c r="R36" s="760"/>
    </row>
    <row r="37" spans="1:18" x14ac:dyDescent="0.2">
      <c r="A37" s="760"/>
      <c r="B37" s="794"/>
      <c r="C37" s="760"/>
      <c r="D37" s="760"/>
      <c r="E37" s="760"/>
      <c r="F37" s="795"/>
      <c r="G37" s="151"/>
      <c r="H37" s="796"/>
      <c r="I37" s="796"/>
      <c r="J37" s="760"/>
      <c r="K37" s="760"/>
      <c r="L37" s="795"/>
      <c r="M37" s="760"/>
      <c r="N37" s="760"/>
      <c r="O37" s="760"/>
      <c r="P37" s="760"/>
      <c r="Q37" s="760"/>
      <c r="R37" s="760"/>
    </row>
    <row r="38" spans="1:18" x14ac:dyDescent="0.2">
      <c r="A38" s="760"/>
      <c r="B38" s="794"/>
      <c r="C38" s="760"/>
      <c r="D38" s="760"/>
      <c r="E38" s="760"/>
      <c r="F38" s="795"/>
      <c r="G38" s="151"/>
      <c r="H38" s="796"/>
      <c r="I38" s="796"/>
      <c r="J38" s="760"/>
      <c r="K38" s="760"/>
      <c r="L38" s="795"/>
      <c r="M38" s="760"/>
      <c r="N38" s="760"/>
      <c r="O38" s="760"/>
      <c r="P38" s="760"/>
      <c r="Q38" s="760"/>
      <c r="R38" s="760"/>
    </row>
    <row r="39" spans="1:18" x14ac:dyDescent="0.2">
      <c r="A39" s="71"/>
      <c r="B39" s="794"/>
      <c r="C39" s="71"/>
      <c r="D39" s="71"/>
      <c r="E39" s="71"/>
      <c r="F39" s="795"/>
      <c r="G39" s="151"/>
      <c r="H39" s="796"/>
      <c r="I39" s="796"/>
      <c r="J39" s="760"/>
      <c r="K39" s="760"/>
      <c r="L39" s="795"/>
      <c r="M39" s="760"/>
      <c r="N39" s="760"/>
      <c r="O39" s="760"/>
      <c r="P39" s="760"/>
      <c r="Q39" s="760"/>
      <c r="R39" s="760"/>
    </row>
    <row r="40" spans="1:18" x14ac:dyDescent="0.2">
      <c r="A40" s="151"/>
      <c r="B40" s="794"/>
      <c r="C40" s="151"/>
      <c r="D40" s="760"/>
      <c r="E40" s="760"/>
      <c r="F40" s="795"/>
      <c r="G40" s="151"/>
      <c r="H40" s="796"/>
      <c r="I40" s="796"/>
      <c r="J40" s="760"/>
      <c r="K40" s="760"/>
      <c r="L40" s="795"/>
      <c r="M40" s="760"/>
      <c r="N40" s="760"/>
      <c r="O40" s="760"/>
      <c r="P40" s="760"/>
      <c r="Q40" s="760"/>
      <c r="R40" s="760"/>
    </row>
    <row r="41" spans="1:18" x14ac:dyDescent="0.2">
      <c r="A41" s="760"/>
      <c r="B41" s="760"/>
      <c r="C41" s="760"/>
      <c r="D41" s="760"/>
      <c r="E41" s="760"/>
      <c r="F41" s="760"/>
      <c r="G41" s="760"/>
      <c r="H41" s="796"/>
      <c r="I41" s="796"/>
      <c r="J41" s="760"/>
      <c r="K41" s="760"/>
      <c r="L41" s="760"/>
      <c r="M41" s="760"/>
      <c r="N41" s="760"/>
      <c r="O41" s="760"/>
      <c r="P41" s="760"/>
      <c r="Q41" s="760"/>
      <c r="R41" s="760"/>
    </row>
    <row r="42" spans="1:18" x14ac:dyDescent="0.2">
      <c r="A42" s="760"/>
      <c r="B42" s="760"/>
      <c r="C42" s="760"/>
      <c r="D42" s="760"/>
      <c r="E42" s="760"/>
      <c r="F42" s="760"/>
      <c r="G42" s="760"/>
      <c r="H42" s="796"/>
      <c r="I42" s="796"/>
      <c r="J42" s="760"/>
      <c r="K42" s="760"/>
      <c r="L42" s="760"/>
      <c r="M42" s="760"/>
      <c r="N42" s="760"/>
      <c r="O42" s="760"/>
      <c r="P42" s="760"/>
      <c r="Q42" s="760"/>
      <c r="R42" s="760"/>
    </row>
    <row r="43" spans="1:18" x14ac:dyDescent="0.2">
      <c r="A43" s="760"/>
      <c r="B43" s="760"/>
      <c r="C43" s="760"/>
      <c r="D43" s="760"/>
      <c r="E43" s="760"/>
      <c r="F43" s="760"/>
      <c r="G43" s="760"/>
      <c r="H43" s="796"/>
      <c r="I43" s="796"/>
      <c r="J43" s="760"/>
      <c r="K43" s="760"/>
      <c r="L43" s="760"/>
      <c r="M43" s="760"/>
      <c r="N43" s="760"/>
      <c r="O43" s="760"/>
      <c r="P43" s="760"/>
      <c r="Q43" s="760"/>
      <c r="R43" s="760"/>
    </row>
    <row r="44" spans="1:18" s="195" customFormat="1" x14ac:dyDescent="0.2">
      <c r="A44" s="805" t="s">
        <v>156</v>
      </c>
      <c r="B44" s="806"/>
      <c r="C44" s="806"/>
      <c r="D44" s="806"/>
      <c r="E44" s="806"/>
      <c r="F44" s="806"/>
      <c r="G44" s="806"/>
      <c r="H44" s="807"/>
      <c r="I44" s="807"/>
      <c r="J44" s="806"/>
      <c r="K44" s="806"/>
      <c r="L44" s="808">
        <f>SUM(L21:L43)</f>
        <v>0</v>
      </c>
      <c r="M44" s="806"/>
      <c r="N44" s="806"/>
      <c r="O44" s="806"/>
      <c r="P44" s="806"/>
      <c r="Q44" s="806"/>
      <c r="R44" s="806"/>
    </row>
    <row r="45" spans="1:18" x14ac:dyDescent="0.2">
      <c r="A45" s="760"/>
      <c r="B45" s="760"/>
      <c r="C45" s="760"/>
      <c r="D45" s="760"/>
      <c r="E45" s="760"/>
      <c r="F45" s="760"/>
      <c r="G45" s="760"/>
      <c r="H45" s="796"/>
      <c r="I45" s="796"/>
      <c r="J45" s="760"/>
      <c r="K45" s="760"/>
      <c r="L45" s="760"/>
      <c r="M45" s="760"/>
      <c r="N45" s="760"/>
      <c r="O45" s="760"/>
      <c r="P45" s="760"/>
      <c r="Q45" s="760"/>
      <c r="R45" s="760"/>
    </row>
    <row r="46" spans="1:18" x14ac:dyDescent="0.2">
      <c r="A46" s="760"/>
      <c r="B46" s="760"/>
      <c r="C46" s="760"/>
      <c r="D46" s="760"/>
      <c r="E46" s="760"/>
      <c r="F46" s="760"/>
      <c r="G46" s="760"/>
      <c r="H46" s="796"/>
      <c r="I46" s="796"/>
      <c r="J46" s="760"/>
      <c r="K46" s="760"/>
      <c r="L46" s="760"/>
      <c r="M46" s="760"/>
      <c r="N46" s="760"/>
      <c r="O46" s="760"/>
      <c r="P46" s="760"/>
      <c r="Q46" s="760"/>
      <c r="R46" s="760"/>
    </row>
    <row r="47" spans="1:18" x14ac:dyDescent="0.2">
      <c r="A47" s="760"/>
      <c r="B47" s="760"/>
      <c r="C47" s="760"/>
      <c r="D47" s="760"/>
      <c r="E47" s="760"/>
      <c r="F47" s="760"/>
      <c r="G47" s="760"/>
      <c r="H47" s="796"/>
      <c r="I47" s="796"/>
      <c r="J47" s="760"/>
      <c r="K47" s="760"/>
      <c r="L47" s="760"/>
      <c r="M47" s="760"/>
      <c r="N47" s="760"/>
      <c r="O47" s="760"/>
      <c r="P47" s="760"/>
      <c r="Q47" s="760"/>
      <c r="R47" s="760"/>
    </row>
    <row r="48" spans="1:18" x14ac:dyDescent="0.2">
      <c r="A48" s="760"/>
      <c r="B48" s="760"/>
      <c r="C48" s="760"/>
      <c r="D48" s="760"/>
      <c r="E48" s="760"/>
      <c r="F48" s="760"/>
      <c r="G48" s="760"/>
      <c r="H48" s="796"/>
      <c r="I48" s="796"/>
      <c r="J48" s="760"/>
      <c r="K48" s="760"/>
      <c r="L48" s="760"/>
      <c r="M48" s="760"/>
      <c r="N48" s="760"/>
      <c r="O48" s="760"/>
      <c r="P48" s="760"/>
      <c r="Q48" s="760"/>
      <c r="R48" s="760"/>
    </row>
    <row r="49" spans="1:18" x14ac:dyDescent="0.2">
      <c r="A49" s="760"/>
      <c r="B49" s="760"/>
      <c r="C49" s="760"/>
      <c r="D49" s="760"/>
      <c r="E49" s="760"/>
      <c r="F49" s="760"/>
      <c r="G49" s="760"/>
      <c r="H49" s="796"/>
      <c r="I49" s="796"/>
      <c r="J49" s="760"/>
      <c r="K49" s="760"/>
      <c r="L49" s="760"/>
      <c r="M49" s="760"/>
      <c r="N49" s="760"/>
      <c r="O49" s="760"/>
      <c r="P49" s="760"/>
      <c r="Q49" s="760"/>
      <c r="R49" s="760"/>
    </row>
    <row r="50" spans="1:18" x14ac:dyDescent="0.2">
      <c r="A50" s="760"/>
      <c r="B50" s="760"/>
      <c r="C50" s="760"/>
      <c r="D50" s="760"/>
      <c r="E50" s="760"/>
      <c r="F50" s="760"/>
      <c r="G50" s="760"/>
      <c r="H50" s="796"/>
      <c r="I50" s="796"/>
      <c r="J50" s="760"/>
      <c r="K50" s="760"/>
      <c r="L50" s="760"/>
      <c r="M50" s="760"/>
      <c r="N50" s="760"/>
      <c r="O50" s="760"/>
      <c r="P50" s="760"/>
      <c r="Q50" s="760"/>
      <c r="R50" s="760"/>
    </row>
    <row r="51" spans="1:18" x14ac:dyDescent="0.2">
      <c r="A51" s="760"/>
      <c r="B51" s="760"/>
      <c r="C51" s="760"/>
      <c r="D51" s="760"/>
      <c r="E51" s="760"/>
      <c r="F51" s="760"/>
      <c r="G51" s="760"/>
      <c r="H51" s="796"/>
      <c r="I51" s="796"/>
      <c r="J51" s="760"/>
      <c r="K51" s="760"/>
      <c r="L51" s="760"/>
      <c r="M51" s="760"/>
      <c r="N51" s="760"/>
      <c r="O51" s="760"/>
      <c r="P51" s="760"/>
      <c r="Q51" s="760"/>
      <c r="R51" s="760"/>
    </row>
    <row r="52" spans="1:18" x14ac:dyDescent="0.2">
      <c r="A52" s="760"/>
      <c r="B52" s="760"/>
      <c r="C52" s="760"/>
      <c r="D52" s="760"/>
      <c r="E52" s="760"/>
      <c r="F52" s="760"/>
      <c r="G52" s="760"/>
      <c r="H52" s="796"/>
      <c r="I52" s="796"/>
      <c r="J52" s="760"/>
      <c r="K52" s="760"/>
      <c r="L52" s="760"/>
      <c r="M52" s="760"/>
      <c r="N52" s="760"/>
      <c r="O52" s="760"/>
      <c r="P52" s="760"/>
      <c r="Q52" s="760"/>
      <c r="R52" s="760"/>
    </row>
    <row r="53" spans="1:18" x14ac:dyDescent="0.2">
      <c r="A53" s="742"/>
      <c r="B53" s="742"/>
      <c r="C53" s="742"/>
      <c r="D53" s="742"/>
      <c r="E53" s="742"/>
      <c r="F53" s="742"/>
      <c r="G53" s="742"/>
      <c r="H53" s="809"/>
      <c r="I53" s="809"/>
      <c r="J53" s="742"/>
      <c r="K53" s="361" t="s">
        <v>158</v>
      </c>
      <c r="L53" s="810">
        <f>SUM(L8:L52)</f>
        <v>0</v>
      </c>
      <c r="M53" s="742"/>
      <c r="N53" s="742"/>
      <c r="O53" s="742"/>
      <c r="P53" s="742"/>
      <c r="Q53" s="742"/>
      <c r="R53" s="742"/>
    </row>
  </sheetData>
  <sheetProtection sheet="1" objects="1" scenarios="1"/>
  <mergeCells count="24">
    <mergeCell ref="D5:D6"/>
    <mergeCell ref="E5:E6"/>
    <mergeCell ref="A2:R2"/>
    <mergeCell ref="A3:H3"/>
    <mergeCell ref="I3:R3"/>
    <mergeCell ref="A4:E4"/>
    <mergeCell ref="F4:K4"/>
    <mergeCell ref="M4:R4"/>
    <mergeCell ref="A7:XFD7"/>
    <mergeCell ref="A20:XFD20"/>
    <mergeCell ref="H5:H6"/>
    <mergeCell ref="I5:K5"/>
    <mergeCell ref="L5:L6"/>
    <mergeCell ref="M5:M6"/>
    <mergeCell ref="N5:N6"/>
    <mergeCell ref="O5:O6"/>
    <mergeCell ref="F5:F6"/>
    <mergeCell ref="G5:G6"/>
    <mergeCell ref="P5:P6"/>
    <mergeCell ref="Q5:Q6"/>
    <mergeCell ref="R5:R6"/>
    <mergeCell ref="A5:A6"/>
    <mergeCell ref="B5:B6"/>
    <mergeCell ref="C5:C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30"/>
  <sheetViews>
    <sheetView topLeftCell="A2" zoomScaleNormal="100" workbookViewId="0">
      <selection activeCell="E42" sqref="E42"/>
    </sheetView>
  </sheetViews>
  <sheetFormatPr defaultRowHeight="12.75" x14ac:dyDescent="0.2"/>
  <cols>
    <col min="1" max="1" width="40.5703125" style="4" customWidth="1"/>
    <col min="2" max="9" width="14.28515625" customWidth="1"/>
  </cols>
  <sheetData>
    <row r="1" spans="1:10" ht="26.25" thickBot="1" x14ac:dyDescent="0.4">
      <c r="A1" s="1" t="s">
        <v>2105</v>
      </c>
      <c r="B1" s="2"/>
      <c r="C1" s="2"/>
      <c r="D1" s="2"/>
      <c r="E1" s="2"/>
      <c r="F1" s="2"/>
      <c r="G1" s="2"/>
      <c r="H1" s="2"/>
      <c r="I1" s="2"/>
    </row>
    <row r="5" spans="1:10" x14ac:dyDescent="0.2">
      <c r="A5" s="3" t="s">
        <v>2106</v>
      </c>
    </row>
    <row r="6" spans="1:10" x14ac:dyDescent="0.2">
      <c r="A6" s="4" t="s">
        <v>2107</v>
      </c>
      <c r="B6" s="1098"/>
      <c r="C6" s="1099"/>
    </row>
    <row r="7" spans="1:10" x14ac:dyDescent="0.2">
      <c r="A7" s="4" t="s">
        <v>2108</v>
      </c>
      <c r="B7" s="17"/>
    </row>
    <row r="8" spans="1:10" x14ac:dyDescent="0.2">
      <c r="A8" s="4" t="s">
        <v>2109</v>
      </c>
      <c r="B8" s="18"/>
    </row>
    <row r="9" spans="1:10" x14ac:dyDescent="0.2">
      <c r="A9" s="4" t="s">
        <v>2110</v>
      </c>
      <c r="B9" s="18"/>
    </row>
    <row r="10" spans="1:10" x14ac:dyDescent="0.2">
      <c r="A10" s="4" t="s">
        <v>2111</v>
      </c>
      <c r="B10" s="19"/>
    </row>
    <row r="11" spans="1:10" x14ac:dyDescent="0.2">
      <c r="A11" s="4" t="s">
        <v>2112</v>
      </c>
      <c r="B11" s="19"/>
    </row>
    <row r="12" spans="1:10" x14ac:dyDescent="0.2">
      <c r="A12" s="4" t="s">
        <v>2113</v>
      </c>
      <c r="B12" s="19"/>
    </row>
    <row r="14" spans="1:10" x14ac:dyDescent="0.2">
      <c r="A14" s="3" t="s">
        <v>2114</v>
      </c>
      <c r="B14" s="1095" t="s">
        <v>2115</v>
      </c>
      <c r="C14" s="1095"/>
      <c r="D14" s="1095"/>
      <c r="E14" s="1096"/>
      <c r="F14" s="1095" t="s">
        <v>2116</v>
      </c>
      <c r="G14" s="1095"/>
      <c r="H14" s="1095"/>
      <c r="I14" s="1097"/>
    </row>
    <row r="15" spans="1:10" ht="13.5" thickBot="1" x14ac:dyDescent="0.25">
      <c r="B15" s="5" t="s">
        <v>2117</v>
      </c>
      <c r="C15" s="6" t="s">
        <v>2118</v>
      </c>
      <c r="D15" s="6" t="s">
        <v>2119</v>
      </c>
      <c r="E15" s="88" t="s">
        <v>2120</v>
      </c>
      <c r="F15" s="89" t="s">
        <v>2117</v>
      </c>
      <c r="G15" s="5" t="s">
        <v>2118</v>
      </c>
      <c r="H15" s="6" t="s">
        <v>2119</v>
      </c>
      <c r="I15" s="6" t="s">
        <v>2120</v>
      </c>
    </row>
    <row r="16" spans="1:10" x14ac:dyDescent="0.2">
      <c r="A16" s="4" t="s">
        <v>2121</v>
      </c>
      <c r="B16" s="20"/>
      <c r="C16" s="21"/>
      <c r="D16" s="21"/>
      <c r="E16" s="22"/>
      <c r="F16" s="90"/>
      <c r="G16" s="21"/>
      <c r="H16" s="21"/>
      <c r="I16" s="21"/>
      <c r="J16" s="7"/>
    </row>
    <row r="21" spans="1:3" ht="51.75" thickBot="1" x14ac:dyDescent="0.25">
      <c r="A21" s="8" t="s">
        <v>2122</v>
      </c>
      <c r="B21" s="9" t="s">
        <v>2123</v>
      </c>
      <c r="C21" s="10" t="s">
        <v>2124</v>
      </c>
    </row>
    <row r="22" spans="1:3" x14ac:dyDescent="0.2">
      <c r="A22" s="11" t="s">
        <v>2125</v>
      </c>
      <c r="B22" s="23"/>
      <c r="C22" s="20"/>
    </row>
    <row r="23" spans="1:3" x14ac:dyDescent="0.2">
      <c r="A23" s="11" t="s">
        <v>2126</v>
      </c>
      <c r="B23" s="24"/>
      <c r="C23" s="25"/>
    </row>
    <row r="24" spans="1:3" x14ac:dyDescent="0.2">
      <c r="A24" s="11" t="s">
        <v>2127</v>
      </c>
      <c r="B24" s="26"/>
      <c r="C24" s="27"/>
    </row>
    <row r="25" spans="1:3" x14ac:dyDescent="0.2">
      <c r="A25" s="11" t="s">
        <v>2128</v>
      </c>
      <c r="B25" s="27"/>
      <c r="C25" s="27"/>
    </row>
    <row r="27" spans="1:3" ht="15.75" customHeight="1" x14ac:dyDescent="0.2">
      <c r="A27" s="4" t="s">
        <v>2129</v>
      </c>
      <c r="B27" s="28" t="s">
        <v>2130</v>
      </c>
    </row>
    <row r="28" spans="1:3" ht="53.25" customHeight="1" x14ac:dyDescent="0.2">
      <c r="B28" s="28" t="s">
        <v>2131</v>
      </c>
    </row>
    <row r="29" spans="1:3" ht="30.75" customHeight="1" x14ac:dyDescent="0.2"/>
    <row r="30" spans="1:3" ht="30.75" customHeight="1" x14ac:dyDescent="0.2"/>
  </sheetData>
  <sheetProtection selectLockedCells="1"/>
  <mergeCells count="3">
    <mergeCell ref="B14:E14"/>
    <mergeCell ref="F14:I14"/>
    <mergeCell ref="B6:C6"/>
  </mergeCells>
  <phoneticPr fontId="2" type="noConversion"/>
  <dataValidations count="3">
    <dataValidation type="decimal" operator="greaterThanOrEqual" allowBlank="1" showInputMessage="1" showErrorMessage="1" sqref="B7" xr:uid="{00000000-0002-0000-0A00-000000000000}">
      <formula1>0</formula1>
    </dataValidation>
    <dataValidation type="whole" operator="greaterThanOrEqual" allowBlank="1" showInputMessage="1" showErrorMessage="1" sqref="B16:I16 B22:C25" xr:uid="{00000000-0002-0000-0A00-000001000000}">
      <formula1>0</formula1>
    </dataValidation>
    <dataValidation type="list" allowBlank="1" showInputMessage="1" showErrorMessage="1" sqref="B6" xr:uid="{00000000-0002-0000-0A00-000002000000}">
      <formula1>council_list</formula1>
    </dataValidation>
  </dataValidations>
  <pageMargins left="0.75" right="0.75" top="1" bottom="1" header="0.5" footer="0.5"/>
  <pageSetup paperSize="9" scale="85" orientation="landscape" verticalDpi="0"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CS905"/>
  <sheetViews>
    <sheetView zoomScaleNormal="100" zoomScaleSheetLayoutView="70" workbookViewId="0">
      <selection activeCell="E12" sqref="E12"/>
    </sheetView>
  </sheetViews>
  <sheetFormatPr defaultColWidth="9.140625" defaultRowHeight="12.75" x14ac:dyDescent="0.2"/>
  <cols>
    <col min="1" max="1" width="12.7109375" style="32" customWidth="1"/>
    <col min="2" max="2" width="15.7109375" style="32" customWidth="1"/>
    <col min="3" max="9" width="11.42578125" style="32" customWidth="1"/>
    <col min="10" max="10" width="35.7109375" style="32" customWidth="1"/>
    <col min="11" max="11" width="25.7109375" style="32" customWidth="1"/>
    <col min="12" max="12" width="11.42578125" style="32" customWidth="1"/>
    <col min="13" max="14" width="12.7109375" style="32" customWidth="1"/>
    <col min="15" max="15" width="35.5703125" style="32" customWidth="1"/>
    <col min="16" max="18" width="10.7109375" style="32" customWidth="1"/>
    <col min="19" max="20" width="11.7109375" style="32" customWidth="1"/>
    <col min="21" max="21" width="12.7109375" style="32" customWidth="1"/>
    <col min="22" max="22" width="24.7109375" style="32" customWidth="1"/>
    <col min="23" max="29" width="18.7109375" style="32" customWidth="1"/>
    <col min="30" max="30" width="33.7109375" style="32" customWidth="1"/>
    <col min="31" max="32" width="10.5703125" style="32" customWidth="1"/>
    <col min="33" max="35" width="10.7109375" style="32" customWidth="1"/>
    <col min="36" max="36" width="10.7109375" style="32" bestFit="1" customWidth="1"/>
    <col min="37" max="50" width="9.140625" style="32"/>
    <col min="51" max="75" width="10.7109375" style="36" customWidth="1"/>
    <col min="76" max="81" width="10.7109375" customWidth="1"/>
  </cols>
  <sheetData>
    <row r="1" spans="1:97" ht="27" thickBot="1" x14ac:dyDescent="0.45">
      <c r="A1" s="29" t="s">
        <v>2132</v>
      </c>
      <c r="B1" s="30"/>
      <c r="C1" s="30"/>
      <c r="D1" s="30"/>
      <c r="E1" s="30"/>
      <c r="F1" s="30"/>
      <c r="G1" s="30"/>
      <c r="H1" s="30"/>
      <c r="I1" s="30"/>
      <c r="J1" s="31"/>
      <c r="K1" s="30"/>
      <c r="L1" s="30"/>
      <c r="M1" s="30"/>
      <c r="N1" s="30"/>
      <c r="O1" s="30"/>
      <c r="P1" s="30"/>
      <c r="Q1" s="30"/>
      <c r="R1" s="30"/>
      <c r="S1" s="30"/>
      <c r="T1" s="30"/>
      <c r="U1" s="30"/>
      <c r="V1" s="30"/>
      <c r="W1" s="30"/>
      <c r="X1" s="30"/>
      <c r="Y1" s="30"/>
      <c r="Z1" s="30"/>
      <c r="AA1" s="30"/>
      <c r="AB1" s="30"/>
      <c r="AC1" s="30"/>
      <c r="AD1" s="30"/>
      <c r="AE1" s="30"/>
      <c r="AF1" s="30"/>
      <c r="AG1" s="30"/>
      <c r="AH1" s="30"/>
      <c r="AI1" s="30"/>
      <c r="AJ1" s="30"/>
      <c r="AY1" s="33"/>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row>
    <row r="2" spans="1:97" ht="30" customHeight="1" x14ac:dyDescent="0.2">
      <c r="A2" s="1106" t="s">
        <v>2133</v>
      </c>
      <c r="B2" s="1106"/>
      <c r="C2" s="1106"/>
      <c r="D2" s="1106"/>
      <c r="E2" s="1106"/>
      <c r="F2" s="1106"/>
      <c r="G2" s="1106"/>
      <c r="H2" s="1106"/>
      <c r="I2" s="1106"/>
      <c r="J2" s="1106"/>
      <c r="K2" s="1106"/>
      <c r="L2" s="1107"/>
      <c r="M2" s="35"/>
      <c r="N2" s="35"/>
      <c r="O2" s="35"/>
      <c r="P2" s="35"/>
      <c r="Q2" s="35"/>
      <c r="R2" s="35"/>
      <c r="S2" s="35"/>
      <c r="T2" s="35"/>
      <c r="U2" s="35"/>
      <c r="V2" s="35"/>
      <c r="W2" s="35"/>
      <c r="X2" s="35"/>
      <c r="Y2" s="35"/>
      <c r="Z2" s="35"/>
      <c r="AA2" s="35"/>
      <c r="AB2" s="35"/>
      <c r="AC2" s="35"/>
      <c r="AD2" s="35"/>
      <c r="AE2" s="35"/>
      <c r="AF2" s="35"/>
      <c r="AG2" s="35"/>
      <c r="AH2" s="35"/>
      <c r="AI2" s="35"/>
      <c r="AJ2" s="91"/>
      <c r="BB2" s="37"/>
    </row>
    <row r="3" spans="1:97" ht="37.15" customHeight="1" x14ac:dyDescent="0.2">
      <c r="A3" s="1108" t="s">
        <v>2134</v>
      </c>
      <c r="B3" s="1108"/>
      <c r="C3" s="1108"/>
      <c r="D3" s="1108"/>
      <c r="E3" s="1108"/>
      <c r="F3" s="1108"/>
      <c r="G3" s="1108"/>
      <c r="H3" s="1108"/>
      <c r="I3" s="1108"/>
      <c r="J3" s="1108"/>
      <c r="K3" s="1108"/>
      <c r="L3" s="1109"/>
      <c r="M3" s="38" t="s">
        <v>2135</v>
      </c>
      <c r="N3" s="35"/>
      <c r="O3" s="35"/>
      <c r="P3" s="35"/>
      <c r="Q3" s="35"/>
      <c r="R3" s="35"/>
      <c r="S3" s="35"/>
      <c r="T3" s="35"/>
      <c r="U3" s="35"/>
      <c r="V3" s="35"/>
      <c r="W3" s="35"/>
      <c r="X3" s="35"/>
      <c r="Y3" s="35"/>
      <c r="Z3" s="35"/>
      <c r="AA3" s="35"/>
      <c r="AB3" s="35"/>
      <c r="AC3" s="35"/>
      <c r="AD3" s="35"/>
      <c r="AE3" s="35"/>
      <c r="AF3" s="35"/>
      <c r="AG3" s="35"/>
      <c r="AH3" s="35"/>
      <c r="AI3" s="35"/>
      <c r="AJ3" s="92"/>
    </row>
    <row r="4" spans="1:97" ht="46.5" customHeight="1" x14ac:dyDescent="0.2">
      <c r="A4" s="1108" t="s">
        <v>2136</v>
      </c>
      <c r="B4" s="1108"/>
      <c r="C4" s="1108"/>
      <c r="D4" s="1108"/>
      <c r="E4" s="1108"/>
      <c r="F4" s="1108"/>
      <c r="G4" s="1108"/>
      <c r="H4" s="1108"/>
      <c r="I4" s="1108"/>
      <c r="J4" s="1108"/>
      <c r="K4" s="1108"/>
      <c r="L4" s="1109"/>
      <c r="M4" s="39" t="s">
        <v>2137</v>
      </c>
      <c r="N4" s="35"/>
      <c r="O4" s="35"/>
      <c r="P4" s="35"/>
      <c r="Q4" s="35"/>
      <c r="R4" s="35"/>
      <c r="S4" s="35"/>
      <c r="T4" s="35"/>
      <c r="U4" s="35"/>
      <c r="V4" s="35"/>
      <c r="W4" s="35"/>
      <c r="X4" s="35"/>
      <c r="Y4" s="35"/>
      <c r="Z4" s="35"/>
      <c r="AA4" s="35"/>
      <c r="AB4" s="35"/>
      <c r="AC4" s="35"/>
      <c r="AD4" s="35"/>
      <c r="AE4" s="35"/>
      <c r="AF4" s="35"/>
      <c r="AG4" s="35"/>
      <c r="AH4" s="35"/>
      <c r="AI4" s="35"/>
      <c r="AJ4" s="92"/>
    </row>
    <row r="5" spans="1:97" ht="33.75" customHeight="1" thickBot="1" x14ac:dyDescent="0.25">
      <c r="A5" s="1110" t="s">
        <v>2138</v>
      </c>
      <c r="B5" s="1110"/>
      <c r="C5" s="1110"/>
      <c r="D5" s="1110"/>
      <c r="E5" s="1110"/>
      <c r="F5" s="1110"/>
      <c r="G5" s="1110"/>
      <c r="H5" s="1110"/>
      <c r="I5" s="1110"/>
      <c r="J5" s="1110"/>
      <c r="K5" s="1110"/>
      <c r="L5" s="1111"/>
      <c r="M5" s="35"/>
      <c r="N5" s="35"/>
      <c r="O5" s="35"/>
      <c r="P5" s="35"/>
      <c r="Q5" s="35"/>
      <c r="R5" s="35"/>
      <c r="S5" s="35"/>
      <c r="T5" s="35"/>
      <c r="U5" s="35"/>
      <c r="V5" s="35"/>
      <c r="W5" s="35"/>
      <c r="X5" s="35"/>
      <c r="Y5" s="35"/>
      <c r="Z5" s="35"/>
      <c r="AA5" s="35"/>
      <c r="AB5" s="35"/>
      <c r="AC5" s="35"/>
      <c r="AD5" s="35"/>
      <c r="AE5" s="35"/>
      <c r="AF5" s="35"/>
      <c r="AG5" s="35"/>
      <c r="AH5" s="35"/>
      <c r="AI5" s="35"/>
      <c r="AJ5" s="93"/>
    </row>
    <row r="6" spans="1:97" ht="21" customHeight="1" x14ac:dyDescent="0.2">
      <c r="A6" s="1100" t="s">
        <v>2139</v>
      </c>
      <c r="B6" s="1101"/>
      <c r="C6" s="1101"/>
      <c r="D6" s="1101"/>
      <c r="E6" s="1101"/>
      <c r="F6" s="1101"/>
      <c r="G6" s="1101"/>
      <c r="H6" s="1101"/>
      <c r="I6" s="1101"/>
      <c r="J6" s="1101"/>
      <c r="K6" s="1101"/>
      <c r="L6" s="1102"/>
      <c r="M6" s="94"/>
      <c r="N6" s="94"/>
      <c r="O6" s="94"/>
      <c r="P6" s="94"/>
      <c r="Q6" s="94"/>
      <c r="R6" s="94"/>
      <c r="S6" s="94"/>
      <c r="T6" s="94"/>
      <c r="U6" s="94"/>
      <c r="V6" s="94"/>
      <c r="W6" s="94"/>
      <c r="X6" s="94"/>
      <c r="Y6" s="94"/>
      <c r="Z6" s="94"/>
      <c r="AA6" s="94"/>
      <c r="AB6" s="94"/>
      <c r="AC6" s="94"/>
      <c r="AD6" s="94"/>
      <c r="AE6" s="94"/>
      <c r="AF6" s="94"/>
      <c r="AG6" s="94"/>
      <c r="AH6" s="94"/>
      <c r="AI6" s="94"/>
      <c r="AJ6" s="95"/>
    </row>
    <row r="7" spans="1:97" s="103" customFormat="1" ht="21" customHeight="1" thickBot="1" x14ac:dyDescent="0.25">
      <c r="A7" s="96" t="s">
        <v>2140</v>
      </c>
      <c r="B7" s="97" t="s">
        <v>2141</v>
      </c>
      <c r="C7" s="97" t="s">
        <v>2142</v>
      </c>
      <c r="D7" s="97" t="s">
        <v>2143</v>
      </c>
      <c r="E7" s="97" t="s">
        <v>2144</v>
      </c>
      <c r="F7" s="97" t="s">
        <v>2145</v>
      </c>
      <c r="G7" s="97" t="s">
        <v>2146</v>
      </c>
      <c r="H7" s="97" t="s">
        <v>2147</v>
      </c>
      <c r="I7" s="97" t="s">
        <v>2148</v>
      </c>
      <c r="J7" s="97" t="s">
        <v>2149</v>
      </c>
      <c r="K7" s="97" t="s">
        <v>2150</v>
      </c>
      <c r="L7" s="97" t="s">
        <v>2151</v>
      </c>
      <c r="M7" s="98" t="s">
        <v>2152</v>
      </c>
      <c r="N7" s="98" t="s">
        <v>2153</v>
      </c>
      <c r="O7" s="98" t="s">
        <v>2154</v>
      </c>
      <c r="P7" s="98" t="s">
        <v>2155</v>
      </c>
      <c r="Q7" s="98" t="s">
        <v>2156</v>
      </c>
      <c r="R7" s="98" t="s">
        <v>2157</v>
      </c>
      <c r="S7" s="98" t="s">
        <v>2158</v>
      </c>
      <c r="T7" s="98" t="s">
        <v>2159</v>
      </c>
      <c r="U7" s="98" t="s">
        <v>2160</v>
      </c>
      <c r="V7" s="98" t="s">
        <v>2161</v>
      </c>
      <c r="W7" s="98" t="s">
        <v>2162</v>
      </c>
      <c r="X7" s="98" t="s">
        <v>2163</v>
      </c>
      <c r="Y7" s="98" t="s">
        <v>2164</v>
      </c>
      <c r="Z7" s="98" t="s">
        <v>2165</v>
      </c>
      <c r="AA7" s="98" t="s">
        <v>2166</v>
      </c>
      <c r="AB7" s="98" t="s">
        <v>2167</v>
      </c>
      <c r="AC7" s="98" t="s">
        <v>2168</v>
      </c>
      <c r="AD7" s="98" t="s">
        <v>2169</v>
      </c>
      <c r="AE7" s="98" t="s">
        <v>2170</v>
      </c>
      <c r="AF7" s="98" t="s">
        <v>2171</v>
      </c>
      <c r="AG7" s="98" t="s">
        <v>2172</v>
      </c>
      <c r="AH7" s="98" t="s">
        <v>2173</v>
      </c>
      <c r="AI7" s="98" t="s">
        <v>2174</v>
      </c>
      <c r="AJ7" s="99" t="s">
        <v>2175</v>
      </c>
      <c r="AK7" s="100"/>
      <c r="AL7" s="100"/>
      <c r="AM7" s="100"/>
      <c r="AN7" s="100"/>
      <c r="AO7" s="100"/>
      <c r="AP7" s="100"/>
      <c r="AQ7" s="100"/>
      <c r="AR7" s="100"/>
      <c r="AS7" s="100"/>
      <c r="AT7" s="100"/>
      <c r="AU7" s="100"/>
      <c r="AV7" s="100"/>
      <c r="AW7" s="100"/>
      <c r="AX7" s="100"/>
      <c r="AY7" s="101"/>
      <c r="AZ7" s="102"/>
      <c r="BA7" s="101"/>
      <c r="BB7" s="101"/>
      <c r="BC7" s="101"/>
      <c r="BD7" s="101"/>
      <c r="BE7" s="101"/>
      <c r="BF7" s="101"/>
      <c r="BG7" s="101"/>
      <c r="BH7" s="101"/>
      <c r="BI7" s="101"/>
      <c r="BJ7" s="101"/>
      <c r="BK7" s="101"/>
      <c r="BL7" s="101"/>
      <c r="BM7" s="101"/>
      <c r="BN7" s="101"/>
      <c r="BO7" s="101"/>
      <c r="BP7" s="101"/>
      <c r="BQ7" s="101"/>
      <c r="BR7" s="101"/>
      <c r="BS7" s="101"/>
      <c r="BT7" s="101"/>
      <c r="BU7" s="101"/>
      <c r="BV7" s="101"/>
      <c r="BW7" s="101"/>
    </row>
    <row r="8" spans="1:97" x14ac:dyDescent="0.2">
      <c r="A8" s="12">
        <v>1</v>
      </c>
      <c r="B8" s="13">
        <v>2</v>
      </c>
      <c r="C8" s="1103" t="s">
        <v>2176</v>
      </c>
      <c r="D8" s="1104"/>
      <c r="E8" s="1104"/>
      <c r="F8" s="1104"/>
      <c r="G8" s="1104"/>
      <c r="H8" s="1104"/>
      <c r="I8" s="1104"/>
      <c r="J8" s="1104"/>
      <c r="K8" s="1104"/>
      <c r="L8" s="1105"/>
      <c r="M8" s="13">
        <v>4</v>
      </c>
      <c r="N8" s="13">
        <v>5</v>
      </c>
      <c r="O8" s="13">
        <v>6</v>
      </c>
      <c r="P8" s="13" t="s">
        <v>2177</v>
      </c>
      <c r="Q8" s="13" t="s">
        <v>2178</v>
      </c>
      <c r="R8" s="13" t="s">
        <v>2179</v>
      </c>
      <c r="S8" s="13" t="s">
        <v>2180</v>
      </c>
      <c r="T8" s="13" t="s">
        <v>2181</v>
      </c>
      <c r="U8" s="13" t="s">
        <v>2182</v>
      </c>
      <c r="V8" s="13" t="s">
        <v>2183</v>
      </c>
      <c r="W8" s="13" t="s">
        <v>2184</v>
      </c>
      <c r="X8" s="13" t="s">
        <v>2185</v>
      </c>
      <c r="Y8" s="13" t="s">
        <v>2186</v>
      </c>
      <c r="Z8" s="13" t="s">
        <v>2187</v>
      </c>
      <c r="AA8" s="13" t="s">
        <v>2188</v>
      </c>
      <c r="AB8" s="13" t="s">
        <v>2189</v>
      </c>
      <c r="AC8" s="104" t="s">
        <v>2190</v>
      </c>
      <c r="AD8" s="15" t="s">
        <v>2191</v>
      </c>
      <c r="AE8" s="13" t="s">
        <v>2192</v>
      </c>
      <c r="AF8" s="13" t="s">
        <v>2193</v>
      </c>
      <c r="AG8" s="13" t="s">
        <v>2194</v>
      </c>
      <c r="AH8" s="13" t="s">
        <v>2195</v>
      </c>
      <c r="AI8" s="14" t="s">
        <v>2196</v>
      </c>
      <c r="AJ8" s="105">
        <v>27</v>
      </c>
    </row>
    <row r="9" spans="1:97" x14ac:dyDescent="0.2">
      <c r="A9" s="12" t="s">
        <v>2197</v>
      </c>
      <c r="B9" s="13" t="s">
        <v>2198</v>
      </c>
      <c r="C9" s="12" t="s">
        <v>2199</v>
      </c>
      <c r="D9" s="12" t="s">
        <v>2200</v>
      </c>
      <c r="E9" s="12" t="s">
        <v>2201</v>
      </c>
      <c r="F9" s="12" t="s">
        <v>2202</v>
      </c>
      <c r="G9" s="14" t="s">
        <v>2203</v>
      </c>
      <c r="H9" s="14" t="s">
        <v>2204</v>
      </c>
      <c r="I9" s="14" t="s">
        <v>2205</v>
      </c>
      <c r="J9" s="14" t="s">
        <v>2206</v>
      </c>
      <c r="K9" s="14" t="s">
        <v>2207</v>
      </c>
      <c r="L9" s="13" t="s">
        <v>2208</v>
      </c>
      <c r="M9" s="13" t="s">
        <v>2209</v>
      </c>
      <c r="N9" s="13" t="s">
        <v>2210</v>
      </c>
      <c r="O9" s="13" t="s">
        <v>2211</v>
      </c>
      <c r="P9" s="13" t="s">
        <v>2212</v>
      </c>
      <c r="Q9" s="13" t="s">
        <v>2213</v>
      </c>
      <c r="R9" s="13" t="s">
        <v>2214</v>
      </c>
      <c r="S9" s="13" t="s">
        <v>2215</v>
      </c>
      <c r="T9" s="13" t="s">
        <v>2216</v>
      </c>
      <c r="U9" s="13" t="s">
        <v>2217</v>
      </c>
      <c r="V9" s="13" t="s">
        <v>2218</v>
      </c>
      <c r="W9" s="13" t="s">
        <v>2219</v>
      </c>
      <c r="X9" s="13" t="s">
        <v>2220</v>
      </c>
      <c r="Y9" s="13" t="s">
        <v>2221</v>
      </c>
      <c r="Z9" s="13" t="s">
        <v>2222</v>
      </c>
      <c r="AA9" s="12" t="s">
        <v>2223</v>
      </c>
      <c r="AB9" s="12" t="s">
        <v>2224</v>
      </c>
      <c r="AC9" s="106" t="s">
        <v>2225</v>
      </c>
      <c r="AD9" s="15" t="s">
        <v>2226</v>
      </c>
      <c r="AE9" s="13" t="s">
        <v>2227</v>
      </c>
      <c r="AF9" s="13" t="s">
        <v>2228</v>
      </c>
      <c r="AG9" s="13" t="s">
        <v>2229</v>
      </c>
      <c r="AH9" s="13" t="s">
        <v>2230</v>
      </c>
      <c r="AI9" s="14" t="s">
        <v>2231</v>
      </c>
      <c r="AJ9" s="107" t="s">
        <v>2232</v>
      </c>
      <c r="BW9" s="40"/>
    </row>
    <row r="10" spans="1:97" ht="13.5" thickBot="1" x14ac:dyDescent="0.25">
      <c r="A10" s="41" t="s">
        <v>2233</v>
      </c>
      <c r="B10" s="42"/>
      <c r="C10" s="41"/>
      <c r="D10" s="41"/>
      <c r="E10" s="41"/>
      <c r="F10" s="41"/>
      <c r="G10" s="41"/>
      <c r="H10" s="41"/>
      <c r="I10" s="41"/>
      <c r="J10" s="41"/>
      <c r="K10" s="41"/>
      <c r="L10" s="41"/>
      <c r="M10" s="41"/>
      <c r="N10" s="41"/>
      <c r="O10" s="41"/>
      <c r="P10" s="41"/>
      <c r="Q10" s="41"/>
      <c r="R10" s="41"/>
      <c r="S10" s="41"/>
      <c r="T10" s="41"/>
      <c r="U10" s="41"/>
      <c r="V10" s="41"/>
      <c r="W10" s="41"/>
      <c r="X10" s="41"/>
      <c r="Y10" s="41"/>
      <c r="Z10" s="108"/>
      <c r="AA10" s="41"/>
      <c r="AB10" s="41"/>
      <c r="AC10" s="109"/>
      <c r="AD10" s="43" t="s">
        <v>2234</v>
      </c>
      <c r="AE10" s="43"/>
      <c r="AF10" s="43"/>
      <c r="AG10" s="43"/>
      <c r="AH10" s="43"/>
      <c r="AI10" s="43"/>
      <c r="AJ10" s="110"/>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5"/>
      <c r="BX10" s="45"/>
      <c r="BY10" s="45"/>
      <c r="BZ10" s="45"/>
      <c r="CA10" s="45"/>
      <c r="CB10" s="45"/>
      <c r="CC10" s="45"/>
    </row>
    <row r="11" spans="1:97" s="52" customFormat="1" ht="45.75" thickBot="1" x14ac:dyDescent="0.25">
      <c r="A11" s="46" t="s">
        <v>2235</v>
      </c>
      <c r="B11" s="46" t="s">
        <v>2236</v>
      </c>
      <c r="C11" s="46" t="s">
        <v>2237</v>
      </c>
      <c r="D11" s="46" t="s">
        <v>2238</v>
      </c>
      <c r="E11" s="811" t="s">
        <v>2239</v>
      </c>
      <c r="F11" s="46" t="s">
        <v>2240</v>
      </c>
      <c r="G11" s="46" t="s">
        <v>2241</v>
      </c>
      <c r="H11" s="46" t="s">
        <v>2242</v>
      </c>
      <c r="I11" s="46" t="s">
        <v>2243</v>
      </c>
      <c r="J11" s="46" t="s">
        <v>2244</v>
      </c>
      <c r="K11" s="46" t="s">
        <v>2245</v>
      </c>
      <c r="L11" s="46" t="s">
        <v>2208</v>
      </c>
      <c r="M11" s="46" t="s">
        <v>2246</v>
      </c>
      <c r="N11" s="46" t="s">
        <v>2247</v>
      </c>
      <c r="O11" s="46" t="s">
        <v>2248</v>
      </c>
      <c r="P11" s="46" t="s">
        <v>2249</v>
      </c>
      <c r="Q11" s="46" t="s">
        <v>2250</v>
      </c>
      <c r="R11" s="46" t="s">
        <v>2251</v>
      </c>
      <c r="S11" s="46" t="s">
        <v>2252</v>
      </c>
      <c r="T11" s="46" t="s">
        <v>2253</v>
      </c>
      <c r="U11" s="46" t="s">
        <v>2254</v>
      </c>
      <c r="V11" s="46" t="s">
        <v>2255</v>
      </c>
      <c r="W11" s="46" t="s">
        <v>2256</v>
      </c>
      <c r="X11" s="46" t="s">
        <v>2257</v>
      </c>
      <c r="Y11" s="46" t="s">
        <v>2258</v>
      </c>
      <c r="Z11" s="46" t="s">
        <v>2259</v>
      </c>
      <c r="AA11" s="111" t="s">
        <v>2260</v>
      </c>
      <c r="AB11" s="111" t="s">
        <v>2261</v>
      </c>
      <c r="AC11" s="112" t="s">
        <v>2262</v>
      </c>
      <c r="AD11" s="46" t="s">
        <v>2263</v>
      </c>
      <c r="AE11" s="46" t="s">
        <v>2264</v>
      </c>
      <c r="AF11" s="46" t="s">
        <v>2265</v>
      </c>
      <c r="AG11" s="46" t="s">
        <v>2266</v>
      </c>
      <c r="AH11" s="46" t="s">
        <v>2267</v>
      </c>
      <c r="AI11" s="111" t="s">
        <v>2268</v>
      </c>
      <c r="AJ11" s="113" t="s">
        <v>2269</v>
      </c>
      <c r="AK11" s="47"/>
      <c r="AL11" s="47"/>
      <c r="AM11" s="47"/>
      <c r="AN11" s="47"/>
      <c r="AO11" s="47"/>
      <c r="AP11" s="47"/>
      <c r="AQ11" s="47"/>
      <c r="AR11" s="47"/>
      <c r="AS11" s="47"/>
      <c r="AT11" s="47"/>
      <c r="AU11" s="47"/>
      <c r="AV11" s="47"/>
      <c r="AW11" s="47"/>
      <c r="AX11" s="47"/>
      <c r="AY11" s="48"/>
      <c r="AZ11" s="49"/>
      <c r="BA11" s="49"/>
      <c r="BB11" s="50"/>
      <c r="BC11" s="51"/>
      <c r="BD11" s="51"/>
      <c r="BE11" s="51"/>
      <c r="BF11" s="51"/>
      <c r="BG11" s="51"/>
      <c r="BH11" s="51"/>
      <c r="BI11" s="51"/>
      <c r="BJ11" s="51"/>
      <c r="BK11" s="51"/>
      <c r="BL11" s="51"/>
      <c r="BM11" s="51"/>
      <c r="BN11" s="51"/>
      <c r="BO11" s="51"/>
      <c r="BP11" s="51"/>
      <c r="BQ11" s="114"/>
      <c r="BR11" s="114"/>
      <c r="BS11" s="114"/>
      <c r="BT11" s="114"/>
      <c r="BU11" s="114"/>
      <c r="BV11" s="114"/>
      <c r="BW11" s="115"/>
      <c r="BX11" s="115"/>
      <c r="BY11" s="115"/>
      <c r="BZ11" s="115"/>
      <c r="CA11" s="115"/>
      <c r="CB11" s="115"/>
      <c r="CC11" s="115"/>
      <c r="CD11"/>
      <c r="CE11"/>
      <c r="CF11"/>
      <c r="CG11"/>
      <c r="CH11"/>
      <c r="CI11"/>
      <c r="CJ11"/>
      <c r="CK11"/>
      <c r="CL11"/>
      <c r="CM11"/>
      <c r="CN11"/>
      <c r="CO11"/>
      <c r="CP11"/>
      <c r="CQ11"/>
      <c r="CR11"/>
      <c r="CS11"/>
    </row>
    <row r="12" spans="1:97" x14ac:dyDescent="0.2">
      <c r="A12" s="53"/>
      <c r="B12" s="54"/>
      <c r="C12" s="55"/>
      <c r="D12" s="55"/>
      <c r="E12" s="55"/>
      <c r="F12" s="55"/>
      <c r="G12" s="55"/>
      <c r="H12" s="55"/>
      <c r="I12" s="55"/>
      <c r="J12" s="55"/>
      <c r="K12" s="55"/>
      <c r="L12" s="55"/>
      <c r="M12" s="56"/>
      <c r="N12" s="57"/>
      <c r="O12" s="58"/>
      <c r="P12" s="812"/>
      <c r="Q12" s="812"/>
      <c r="R12" s="812"/>
      <c r="S12" s="59"/>
      <c r="T12" s="59"/>
      <c r="U12" s="57"/>
      <c r="V12" s="58"/>
      <c r="W12" s="58"/>
      <c r="X12" s="116"/>
      <c r="Y12" s="116"/>
      <c r="Z12" s="116"/>
      <c r="AA12" s="116"/>
      <c r="AB12" s="116"/>
      <c r="AC12" s="116"/>
      <c r="AD12" s="58"/>
      <c r="AE12" s="58"/>
      <c r="AF12" s="58"/>
      <c r="AG12" s="116"/>
      <c r="AH12" s="58"/>
      <c r="AI12" s="58"/>
      <c r="AJ12" s="58"/>
      <c r="AZ12" s="40"/>
      <c r="BA12" s="40"/>
      <c r="BB12" s="40"/>
      <c r="BX12" s="36"/>
      <c r="BY12" s="36"/>
      <c r="BZ12" s="36"/>
      <c r="CA12" s="36"/>
      <c r="CB12" s="36"/>
      <c r="CC12" s="36"/>
    </row>
    <row r="13" spans="1:97" x14ac:dyDescent="0.2">
      <c r="A13" s="53"/>
      <c r="B13" s="54"/>
      <c r="C13" s="55"/>
      <c r="D13" s="55"/>
      <c r="E13" s="55"/>
      <c r="F13" s="55"/>
      <c r="G13" s="55"/>
      <c r="H13" s="55"/>
      <c r="I13" s="55"/>
      <c r="J13" s="55"/>
      <c r="K13" s="55"/>
      <c r="L13" s="55"/>
      <c r="M13" s="56"/>
      <c r="N13" s="57"/>
      <c r="O13" s="58"/>
      <c r="P13" s="812"/>
      <c r="Q13" s="812"/>
      <c r="R13" s="812"/>
      <c r="S13" s="59"/>
      <c r="T13" s="59"/>
      <c r="U13" s="57"/>
      <c r="V13" s="58"/>
      <c r="W13" s="58"/>
      <c r="X13" s="116"/>
      <c r="Y13" s="116"/>
      <c r="Z13" s="116"/>
      <c r="AA13" s="116"/>
      <c r="AB13" s="116"/>
      <c r="AC13" s="116"/>
      <c r="AD13" s="58"/>
      <c r="AE13" s="58"/>
      <c r="AF13" s="58"/>
      <c r="AG13" s="116"/>
      <c r="AH13" s="58"/>
      <c r="AI13" s="58"/>
      <c r="AJ13" s="58"/>
      <c r="AZ13" s="40"/>
      <c r="BA13" s="40"/>
      <c r="BB13" s="40"/>
      <c r="BX13" s="36"/>
      <c r="BY13" s="36"/>
      <c r="BZ13" s="36"/>
      <c r="CA13" s="36"/>
      <c r="CB13" s="36"/>
      <c r="CC13" s="36"/>
    </row>
    <row r="14" spans="1:97" x14ac:dyDescent="0.2">
      <c r="A14" s="53"/>
      <c r="B14" s="54"/>
      <c r="C14" s="55"/>
      <c r="D14" s="55"/>
      <c r="E14" s="55"/>
      <c r="F14" s="55"/>
      <c r="G14" s="55"/>
      <c r="H14" s="55"/>
      <c r="I14" s="55"/>
      <c r="J14" s="55"/>
      <c r="K14" s="55"/>
      <c r="L14" s="55"/>
      <c r="M14" s="56"/>
      <c r="N14" s="57"/>
      <c r="O14" s="58"/>
      <c r="P14" s="812"/>
      <c r="Q14" s="812"/>
      <c r="R14" s="812"/>
      <c r="S14" s="59"/>
      <c r="T14" s="59"/>
      <c r="U14" s="57"/>
      <c r="V14" s="58"/>
      <c r="W14" s="58"/>
      <c r="X14" s="116"/>
      <c r="Y14" s="116"/>
      <c r="Z14" s="116"/>
      <c r="AA14" s="116"/>
      <c r="AB14" s="116"/>
      <c r="AC14" s="116"/>
      <c r="AD14" s="58"/>
      <c r="AE14" s="58"/>
      <c r="AF14" s="58"/>
      <c r="AG14" s="116"/>
      <c r="AH14" s="58"/>
      <c r="AI14" s="58"/>
      <c r="AJ14" s="58"/>
      <c r="AZ14" s="40"/>
      <c r="BA14" s="40"/>
      <c r="BB14" s="40"/>
      <c r="BX14" s="36"/>
      <c r="BY14" s="36"/>
      <c r="BZ14" s="36"/>
      <c r="CA14" s="36"/>
      <c r="CB14" s="36"/>
      <c r="CC14" s="36"/>
    </row>
    <row r="15" spans="1:97" x14ac:dyDescent="0.2">
      <c r="A15" s="53"/>
      <c r="B15" s="54"/>
      <c r="C15" s="55"/>
      <c r="D15" s="55"/>
      <c r="E15" s="55"/>
      <c r="F15" s="55"/>
      <c r="G15" s="55"/>
      <c r="H15" s="55"/>
      <c r="I15" s="55"/>
      <c r="J15" s="55"/>
      <c r="K15" s="55"/>
      <c r="L15" s="55"/>
      <c r="M15" s="56"/>
      <c r="N15" s="57"/>
      <c r="O15" s="58"/>
      <c r="P15" s="812"/>
      <c r="Q15" s="812"/>
      <c r="R15" s="812"/>
      <c r="S15" s="59"/>
      <c r="T15" s="59"/>
      <c r="U15" s="57"/>
      <c r="V15" s="58"/>
      <c r="W15" s="58"/>
      <c r="X15" s="116"/>
      <c r="Y15" s="116"/>
      <c r="Z15" s="116"/>
      <c r="AA15" s="116"/>
      <c r="AB15" s="116"/>
      <c r="AC15" s="116"/>
      <c r="AD15" s="58"/>
      <c r="AE15" s="58"/>
      <c r="AF15" s="58"/>
      <c r="AG15" s="116"/>
      <c r="AH15" s="58"/>
      <c r="AI15" s="58"/>
      <c r="AJ15" s="58"/>
      <c r="AZ15" s="40"/>
      <c r="BA15" s="40"/>
      <c r="BB15" s="40"/>
      <c r="BX15" s="36"/>
      <c r="BY15" s="36"/>
      <c r="BZ15" s="36"/>
      <c r="CA15" s="36"/>
      <c r="CB15" s="36"/>
      <c r="CC15" s="36"/>
    </row>
    <row r="16" spans="1:97" x14ac:dyDescent="0.2">
      <c r="A16" s="53"/>
      <c r="B16" s="54"/>
      <c r="C16" s="55"/>
      <c r="D16" s="55"/>
      <c r="E16" s="55"/>
      <c r="F16" s="55"/>
      <c r="G16" s="55"/>
      <c r="H16" s="55"/>
      <c r="I16" s="55"/>
      <c r="J16" s="55"/>
      <c r="K16" s="55"/>
      <c r="L16" s="55"/>
      <c r="M16" s="56"/>
      <c r="N16" s="57"/>
      <c r="O16" s="58"/>
      <c r="P16" s="812"/>
      <c r="Q16" s="812"/>
      <c r="R16" s="812"/>
      <c r="S16" s="59"/>
      <c r="T16" s="59"/>
      <c r="U16" s="57"/>
      <c r="V16" s="58"/>
      <c r="W16" s="58"/>
      <c r="X16" s="116"/>
      <c r="Y16" s="116"/>
      <c r="Z16" s="116"/>
      <c r="AA16" s="116"/>
      <c r="AB16" s="116"/>
      <c r="AC16" s="116"/>
      <c r="AD16" s="58"/>
      <c r="AE16" s="58"/>
      <c r="AF16" s="58"/>
      <c r="AG16" s="116"/>
      <c r="AH16" s="58"/>
      <c r="AI16" s="58"/>
      <c r="AJ16" s="58"/>
      <c r="AZ16" s="40"/>
      <c r="BA16" s="40"/>
      <c r="BB16" s="40"/>
      <c r="BX16" s="36"/>
      <c r="BY16" s="36"/>
      <c r="BZ16" s="36"/>
      <c r="CA16" s="36"/>
      <c r="CB16" s="36"/>
      <c r="CC16" s="36"/>
    </row>
    <row r="17" spans="1:81" x14ac:dyDescent="0.2">
      <c r="A17" s="53"/>
      <c r="B17" s="54"/>
      <c r="C17" s="55"/>
      <c r="D17" s="55"/>
      <c r="E17" s="55"/>
      <c r="F17" s="55"/>
      <c r="G17" s="55"/>
      <c r="H17" s="55"/>
      <c r="I17" s="55"/>
      <c r="J17" s="55"/>
      <c r="K17" s="55"/>
      <c r="L17" s="55"/>
      <c r="M17" s="56"/>
      <c r="N17" s="57"/>
      <c r="O17" s="58"/>
      <c r="P17" s="812"/>
      <c r="Q17" s="812"/>
      <c r="R17" s="812"/>
      <c r="S17" s="59"/>
      <c r="T17" s="59"/>
      <c r="U17" s="57"/>
      <c r="V17" s="58"/>
      <c r="W17" s="58"/>
      <c r="X17" s="116"/>
      <c r="Y17" s="116"/>
      <c r="Z17" s="116"/>
      <c r="AA17" s="116"/>
      <c r="AB17" s="116"/>
      <c r="AC17" s="116"/>
      <c r="AD17" s="58"/>
      <c r="AE17" s="58"/>
      <c r="AF17" s="58"/>
      <c r="AG17" s="116"/>
      <c r="AH17" s="58"/>
      <c r="AI17" s="58"/>
      <c r="AJ17" s="58"/>
      <c r="AZ17" s="40"/>
      <c r="BA17" s="40"/>
      <c r="BB17" s="40"/>
      <c r="BX17" s="36"/>
      <c r="BY17" s="36"/>
      <c r="BZ17" s="36"/>
      <c r="CA17" s="36"/>
      <c r="CB17" s="36"/>
      <c r="CC17" s="36"/>
    </row>
    <row r="18" spans="1:81" x14ac:dyDescent="0.2">
      <c r="A18" s="53"/>
      <c r="B18" s="54"/>
      <c r="C18" s="55"/>
      <c r="D18" s="55"/>
      <c r="E18" s="55"/>
      <c r="F18" s="55"/>
      <c r="G18" s="55"/>
      <c r="H18" s="55"/>
      <c r="I18" s="55"/>
      <c r="J18" s="55"/>
      <c r="K18" s="55"/>
      <c r="L18" s="55"/>
      <c r="M18" s="56"/>
      <c r="N18" s="57"/>
      <c r="O18" s="58"/>
      <c r="P18" s="812"/>
      <c r="Q18" s="812"/>
      <c r="R18" s="812"/>
      <c r="S18" s="59"/>
      <c r="T18" s="59"/>
      <c r="U18" s="57"/>
      <c r="V18" s="58"/>
      <c r="W18" s="58"/>
      <c r="X18" s="116"/>
      <c r="Y18" s="116"/>
      <c r="Z18" s="116"/>
      <c r="AA18" s="116"/>
      <c r="AB18" s="116"/>
      <c r="AC18" s="116"/>
      <c r="AD18" s="58"/>
      <c r="AE18" s="58"/>
      <c r="AF18" s="58"/>
      <c r="AG18" s="116"/>
      <c r="AH18" s="58"/>
      <c r="AI18" s="58"/>
      <c r="AJ18" s="58"/>
      <c r="AZ18" s="40"/>
      <c r="BA18" s="40"/>
      <c r="BB18" s="40"/>
      <c r="BX18" s="36"/>
      <c r="BY18" s="36"/>
      <c r="BZ18" s="36"/>
      <c r="CA18" s="36"/>
      <c r="CB18" s="36"/>
      <c r="CC18" s="36"/>
    </row>
    <row r="19" spans="1:81" x14ac:dyDescent="0.2">
      <c r="A19" s="53"/>
      <c r="B19" s="54"/>
      <c r="C19" s="55"/>
      <c r="D19" s="55"/>
      <c r="E19" s="55"/>
      <c r="F19" s="55"/>
      <c r="G19" s="55"/>
      <c r="H19" s="55"/>
      <c r="I19" s="55"/>
      <c r="J19" s="55"/>
      <c r="K19" s="55"/>
      <c r="L19" s="55"/>
      <c r="M19" s="56"/>
      <c r="N19" s="57"/>
      <c r="O19" s="58"/>
      <c r="P19" s="812"/>
      <c r="Q19" s="812"/>
      <c r="R19" s="812"/>
      <c r="S19" s="59"/>
      <c r="T19" s="59"/>
      <c r="U19" s="57"/>
      <c r="V19" s="58"/>
      <c r="W19" s="58"/>
      <c r="X19" s="116"/>
      <c r="Y19" s="116"/>
      <c r="Z19" s="116"/>
      <c r="AA19" s="116"/>
      <c r="AB19" s="116"/>
      <c r="AC19" s="116"/>
      <c r="AD19" s="58"/>
      <c r="AE19" s="58"/>
      <c r="AF19" s="58"/>
      <c r="AG19" s="116"/>
      <c r="AH19" s="58"/>
      <c r="AI19" s="58"/>
      <c r="AJ19" s="58"/>
      <c r="AZ19" s="40"/>
      <c r="BA19" s="40"/>
      <c r="BB19" s="40"/>
      <c r="BX19" s="36"/>
      <c r="BY19" s="36"/>
      <c r="BZ19" s="36"/>
      <c r="CA19" s="36"/>
      <c r="CB19" s="36"/>
      <c r="CC19" s="36"/>
    </row>
    <row r="20" spans="1:81" x14ac:dyDescent="0.2">
      <c r="A20" s="53"/>
      <c r="B20" s="54"/>
      <c r="C20" s="55"/>
      <c r="D20" s="55"/>
      <c r="E20" s="55"/>
      <c r="F20" s="55"/>
      <c r="G20" s="55"/>
      <c r="H20" s="55"/>
      <c r="I20" s="55"/>
      <c r="J20" s="55"/>
      <c r="K20" s="55"/>
      <c r="L20" s="55"/>
      <c r="M20" s="56"/>
      <c r="N20" s="57"/>
      <c r="O20" s="58"/>
      <c r="P20" s="812"/>
      <c r="Q20" s="812"/>
      <c r="R20" s="812"/>
      <c r="S20" s="59"/>
      <c r="T20" s="59"/>
      <c r="U20" s="57"/>
      <c r="V20" s="58"/>
      <c r="W20" s="58"/>
      <c r="X20" s="116"/>
      <c r="Y20" s="116"/>
      <c r="Z20" s="116"/>
      <c r="AA20" s="116"/>
      <c r="AB20" s="116"/>
      <c r="AC20" s="116"/>
      <c r="AD20" s="58"/>
      <c r="AE20" s="58"/>
      <c r="AF20" s="58"/>
      <c r="AG20" s="116"/>
      <c r="AH20" s="58"/>
      <c r="AI20" s="58"/>
      <c r="AJ20" s="58"/>
      <c r="AZ20" s="40"/>
      <c r="BA20" s="40"/>
      <c r="BB20" s="40"/>
      <c r="BX20" s="36"/>
      <c r="BY20" s="36"/>
      <c r="BZ20" s="36"/>
      <c r="CA20" s="36"/>
      <c r="CB20" s="36"/>
      <c r="CC20" s="36"/>
    </row>
    <row r="21" spans="1:81" x14ac:dyDescent="0.2">
      <c r="A21" s="53"/>
      <c r="B21" s="54"/>
      <c r="C21" s="55"/>
      <c r="D21" s="55"/>
      <c r="E21" s="55"/>
      <c r="F21" s="55"/>
      <c r="G21" s="55"/>
      <c r="H21" s="55"/>
      <c r="I21" s="55"/>
      <c r="J21" s="55"/>
      <c r="K21" s="55"/>
      <c r="L21" s="55"/>
      <c r="M21" s="56"/>
      <c r="N21" s="57"/>
      <c r="O21" s="58"/>
      <c r="P21" s="812"/>
      <c r="Q21" s="812"/>
      <c r="R21" s="812"/>
      <c r="S21" s="59"/>
      <c r="T21" s="59"/>
      <c r="U21" s="57"/>
      <c r="V21" s="58"/>
      <c r="W21" s="58"/>
      <c r="X21" s="116"/>
      <c r="Y21" s="116"/>
      <c r="Z21" s="116"/>
      <c r="AA21" s="116"/>
      <c r="AB21" s="116"/>
      <c r="AC21" s="116"/>
      <c r="AD21" s="58"/>
      <c r="AE21" s="58"/>
      <c r="AF21" s="58"/>
      <c r="AG21" s="116"/>
      <c r="AH21" s="58"/>
      <c r="AI21" s="58"/>
      <c r="AJ21" s="58"/>
      <c r="AZ21" s="40"/>
      <c r="BA21" s="40"/>
      <c r="BB21" s="40"/>
      <c r="BX21" s="36"/>
      <c r="BY21" s="36"/>
      <c r="BZ21" s="36"/>
      <c r="CA21" s="36"/>
      <c r="CB21" s="36"/>
      <c r="CC21" s="36"/>
    </row>
    <row r="22" spans="1:81" x14ac:dyDescent="0.2">
      <c r="A22" s="53"/>
      <c r="B22" s="54"/>
      <c r="C22" s="55"/>
      <c r="D22" s="55"/>
      <c r="E22" s="55"/>
      <c r="F22" s="55"/>
      <c r="G22" s="55"/>
      <c r="H22" s="55"/>
      <c r="I22" s="55"/>
      <c r="J22" s="55"/>
      <c r="K22" s="55"/>
      <c r="L22" s="55"/>
      <c r="M22" s="56"/>
      <c r="N22" s="57"/>
      <c r="O22" s="58"/>
      <c r="P22" s="812"/>
      <c r="Q22" s="812"/>
      <c r="R22" s="812"/>
      <c r="S22" s="59"/>
      <c r="T22" s="59"/>
      <c r="U22" s="57"/>
      <c r="V22" s="58"/>
      <c r="W22" s="58"/>
      <c r="X22" s="116"/>
      <c r="Y22" s="116"/>
      <c r="Z22" s="116"/>
      <c r="AA22" s="116"/>
      <c r="AB22" s="116"/>
      <c r="AC22" s="116"/>
      <c r="AD22" s="58"/>
      <c r="AE22" s="58"/>
      <c r="AF22" s="58"/>
      <c r="AG22" s="116"/>
      <c r="AH22" s="58"/>
      <c r="AI22" s="58"/>
      <c r="AJ22" s="58"/>
      <c r="AZ22" s="40"/>
      <c r="BA22" s="40"/>
      <c r="BB22" s="40"/>
      <c r="BX22" s="36"/>
      <c r="BY22" s="36"/>
      <c r="BZ22" s="36"/>
      <c r="CA22" s="36"/>
      <c r="CB22" s="36"/>
      <c r="CC22" s="36"/>
    </row>
    <row r="23" spans="1:81" x14ac:dyDescent="0.2">
      <c r="A23" s="53"/>
      <c r="B23" s="54"/>
      <c r="C23" s="55"/>
      <c r="D23" s="55"/>
      <c r="E23" s="55"/>
      <c r="F23" s="55"/>
      <c r="G23" s="55"/>
      <c r="H23" s="55"/>
      <c r="I23" s="55"/>
      <c r="J23" s="55"/>
      <c r="K23" s="55"/>
      <c r="L23" s="55"/>
      <c r="M23" s="56"/>
      <c r="N23" s="57"/>
      <c r="O23" s="58"/>
      <c r="P23" s="812"/>
      <c r="Q23" s="812"/>
      <c r="R23" s="812"/>
      <c r="S23" s="59"/>
      <c r="T23" s="59"/>
      <c r="U23" s="57"/>
      <c r="V23" s="58"/>
      <c r="W23" s="58"/>
      <c r="X23" s="116"/>
      <c r="Y23" s="116"/>
      <c r="Z23" s="116"/>
      <c r="AA23" s="116"/>
      <c r="AB23" s="116"/>
      <c r="AC23" s="116"/>
      <c r="AD23" s="58"/>
      <c r="AE23" s="58"/>
      <c r="AF23" s="58"/>
      <c r="AG23" s="116"/>
      <c r="AH23" s="58"/>
      <c r="AI23" s="58"/>
      <c r="AJ23" s="58"/>
      <c r="AZ23" s="40"/>
      <c r="BA23" s="40"/>
      <c r="BB23" s="40"/>
      <c r="BX23" s="36"/>
      <c r="BY23" s="36"/>
      <c r="BZ23" s="36"/>
      <c r="CA23" s="36"/>
      <c r="CB23" s="36"/>
      <c r="CC23" s="36"/>
    </row>
    <row r="24" spans="1:81" x14ac:dyDescent="0.2">
      <c r="A24" s="53"/>
      <c r="B24" s="54"/>
      <c r="C24" s="55"/>
      <c r="D24" s="55"/>
      <c r="E24" s="55"/>
      <c r="F24" s="55"/>
      <c r="G24" s="55"/>
      <c r="H24" s="55"/>
      <c r="I24" s="55"/>
      <c r="J24" s="55"/>
      <c r="K24" s="55"/>
      <c r="L24" s="55"/>
      <c r="M24" s="56"/>
      <c r="N24" s="57"/>
      <c r="O24" s="58"/>
      <c r="P24" s="812"/>
      <c r="Q24" s="812"/>
      <c r="R24" s="812"/>
      <c r="S24" s="59"/>
      <c r="T24" s="59"/>
      <c r="U24" s="57"/>
      <c r="V24" s="58"/>
      <c r="W24" s="58"/>
      <c r="X24" s="116"/>
      <c r="Y24" s="116"/>
      <c r="Z24" s="116"/>
      <c r="AA24" s="116"/>
      <c r="AB24" s="116"/>
      <c r="AC24" s="116"/>
      <c r="AD24" s="58"/>
      <c r="AE24" s="58"/>
      <c r="AF24" s="58"/>
      <c r="AG24" s="116"/>
      <c r="AH24" s="58"/>
      <c r="AI24" s="58"/>
      <c r="AJ24" s="58"/>
      <c r="AZ24" s="40"/>
      <c r="BA24" s="40"/>
      <c r="BB24" s="40"/>
      <c r="BX24" s="36"/>
      <c r="BY24" s="36"/>
      <c r="BZ24" s="36"/>
      <c r="CA24" s="36"/>
      <c r="CB24" s="36"/>
      <c r="CC24" s="36"/>
    </row>
    <row r="25" spans="1:81" x14ac:dyDescent="0.2">
      <c r="A25" s="53"/>
      <c r="B25" s="54"/>
      <c r="C25" s="55"/>
      <c r="D25" s="55"/>
      <c r="E25" s="55"/>
      <c r="F25" s="55"/>
      <c r="G25" s="55"/>
      <c r="H25" s="55"/>
      <c r="I25" s="55"/>
      <c r="J25" s="55"/>
      <c r="K25" s="55"/>
      <c r="L25" s="55"/>
      <c r="M25" s="56"/>
      <c r="N25" s="57"/>
      <c r="O25" s="58"/>
      <c r="P25" s="812"/>
      <c r="Q25" s="812"/>
      <c r="R25" s="812"/>
      <c r="S25" s="59"/>
      <c r="T25" s="59"/>
      <c r="U25" s="57"/>
      <c r="V25" s="58"/>
      <c r="W25" s="58"/>
      <c r="X25" s="116"/>
      <c r="Y25" s="116"/>
      <c r="Z25" s="116"/>
      <c r="AA25" s="116"/>
      <c r="AB25" s="116"/>
      <c r="AC25" s="116"/>
      <c r="AD25" s="58"/>
      <c r="AE25" s="58"/>
      <c r="AF25" s="58"/>
      <c r="AG25" s="116"/>
      <c r="AH25" s="58"/>
      <c r="AI25" s="58"/>
      <c r="AJ25" s="58"/>
      <c r="AZ25" s="40"/>
      <c r="BA25" s="40"/>
      <c r="BB25" s="40"/>
      <c r="BX25" s="36"/>
      <c r="BY25" s="36"/>
      <c r="BZ25" s="36"/>
      <c r="CA25" s="36"/>
      <c r="CB25" s="36"/>
      <c r="CC25" s="36"/>
    </row>
    <row r="26" spans="1:81" x14ac:dyDescent="0.2">
      <c r="A26" s="53"/>
      <c r="B26" s="54"/>
      <c r="C26" s="55"/>
      <c r="D26" s="55"/>
      <c r="E26" s="55"/>
      <c r="F26" s="55"/>
      <c r="G26" s="55"/>
      <c r="H26" s="55"/>
      <c r="I26" s="55"/>
      <c r="J26" s="55"/>
      <c r="K26" s="55"/>
      <c r="L26" s="55"/>
      <c r="M26" s="56"/>
      <c r="N26" s="57"/>
      <c r="O26" s="58"/>
      <c r="P26" s="812"/>
      <c r="Q26" s="812"/>
      <c r="R26" s="812"/>
      <c r="S26" s="59"/>
      <c r="T26" s="59"/>
      <c r="U26" s="57"/>
      <c r="V26" s="58"/>
      <c r="W26" s="58"/>
      <c r="X26" s="116"/>
      <c r="Y26" s="116"/>
      <c r="Z26" s="116"/>
      <c r="AA26" s="116"/>
      <c r="AB26" s="116"/>
      <c r="AC26" s="116"/>
      <c r="AD26" s="58"/>
      <c r="AE26" s="58"/>
      <c r="AF26" s="58"/>
      <c r="AG26" s="116"/>
      <c r="AH26" s="58"/>
      <c r="AI26" s="58"/>
      <c r="AJ26" s="58"/>
      <c r="AZ26" s="40"/>
      <c r="BA26" s="40"/>
      <c r="BB26" s="40"/>
      <c r="BX26" s="36"/>
      <c r="BY26" s="36"/>
      <c r="BZ26" s="36"/>
      <c r="CA26" s="36"/>
      <c r="CB26" s="36"/>
      <c r="CC26" s="36"/>
    </row>
    <row r="27" spans="1:81" x14ac:dyDescent="0.2">
      <c r="A27" s="53"/>
      <c r="B27" s="54"/>
      <c r="C27" s="55"/>
      <c r="D27" s="55"/>
      <c r="E27" s="55"/>
      <c r="F27" s="55"/>
      <c r="G27" s="55"/>
      <c r="H27" s="55"/>
      <c r="I27" s="55"/>
      <c r="J27" s="55"/>
      <c r="K27" s="55"/>
      <c r="L27" s="55"/>
      <c r="M27" s="56"/>
      <c r="N27" s="57"/>
      <c r="O27" s="58"/>
      <c r="P27" s="812"/>
      <c r="Q27" s="812"/>
      <c r="R27" s="812"/>
      <c r="S27" s="59"/>
      <c r="T27" s="59"/>
      <c r="U27" s="57"/>
      <c r="V27" s="58"/>
      <c r="W27" s="58"/>
      <c r="X27" s="116"/>
      <c r="Y27" s="116"/>
      <c r="Z27" s="116"/>
      <c r="AA27" s="116"/>
      <c r="AB27" s="116"/>
      <c r="AC27" s="116"/>
      <c r="AD27" s="58"/>
      <c r="AE27" s="58"/>
      <c r="AF27" s="58"/>
      <c r="AG27" s="116"/>
      <c r="AH27" s="58"/>
      <c r="AI27" s="58"/>
      <c r="AJ27" s="58"/>
      <c r="AZ27" s="40"/>
      <c r="BA27" s="40"/>
      <c r="BB27" s="40"/>
      <c r="BX27" s="36"/>
      <c r="BY27" s="36"/>
      <c r="BZ27" s="36"/>
      <c r="CA27" s="36"/>
      <c r="CB27" s="36"/>
      <c r="CC27" s="36"/>
    </row>
    <row r="28" spans="1:81" x14ac:dyDescent="0.2">
      <c r="A28" s="53"/>
      <c r="B28" s="54"/>
      <c r="C28" s="55"/>
      <c r="D28" s="55"/>
      <c r="E28" s="55"/>
      <c r="F28" s="55"/>
      <c r="G28" s="55"/>
      <c r="H28" s="55"/>
      <c r="I28" s="55"/>
      <c r="J28" s="55"/>
      <c r="K28" s="55"/>
      <c r="L28" s="55"/>
      <c r="M28" s="56"/>
      <c r="N28" s="57"/>
      <c r="O28" s="58"/>
      <c r="P28" s="812"/>
      <c r="Q28" s="812"/>
      <c r="R28" s="812"/>
      <c r="S28" s="59"/>
      <c r="T28" s="59"/>
      <c r="U28" s="57"/>
      <c r="V28" s="58"/>
      <c r="W28" s="58"/>
      <c r="X28" s="116"/>
      <c r="Y28" s="116"/>
      <c r="Z28" s="116"/>
      <c r="AA28" s="116"/>
      <c r="AB28" s="116"/>
      <c r="AC28" s="116"/>
      <c r="AD28" s="58"/>
      <c r="AE28" s="58"/>
      <c r="AF28" s="58"/>
      <c r="AG28" s="116"/>
      <c r="AH28" s="58"/>
      <c r="AI28" s="58"/>
      <c r="AJ28" s="58"/>
      <c r="AZ28" s="40"/>
      <c r="BA28" s="40"/>
      <c r="BB28" s="40"/>
      <c r="BX28" s="36"/>
      <c r="BY28" s="36"/>
      <c r="BZ28" s="36"/>
      <c r="CA28" s="36"/>
      <c r="CB28" s="36"/>
      <c r="CC28" s="36"/>
    </row>
    <row r="29" spans="1:81" x14ac:dyDescent="0.2">
      <c r="A29" s="53"/>
      <c r="B29" s="54"/>
      <c r="C29" s="55"/>
      <c r="D29" s="55"/>
      <c r="E29" s="55"/>
      <c r="F29" s="55"/>
      <c r="G29" s="55"/>
      <c r="H29" s="55"/>
      <c r="I29" s="55"/>
      <c r="J29" s="55"/>
      <c r="K29" s="55"/>
      <c r="L29" s="55"/>
      <c r="M29" s="56"/>
      <c r="N29" s="57"/>
      <c r="O29" s="58"/>
      <c r="P29" s="812"/>
      <c r="Q29" s="812"/>
      <c r="R29" s="812"/>
      <c r="S29" s="59"/>
      <c r="T29" s="59"/>
      <c r="U29" s="57"/>
      <c r="V29" s="58"/>
      <c r="W29" s="58"/>
      <c r="X29" s="116"/>
      <c r="Y29" s="116"/>
      <c r="Z29" s="116"/>
      <c r="AA29" s="116"/>
      <c r="AB29" s="116"/>
      <c r="AC29" s="116"/>
      <c r="AD29" s="58"/>
      <c r="AE29" s="58"/>
      <c r="AF29" s="58"/>
      <c r="AG29" s="116"/>
      <c r="AH29" s="58"/>
      <c r="AI29" s="58"/>
      <c r="AJ29" s="58"/>
      <c r="AZ29" s="40"/>
      <c r="BA29" s="40"/>
      <c r="BB29" s="40"/>
      <c r="BX29" s="36"/>
      <c r="BY29" s="36"/>
      <c r="BZ29" s="36"/>
      <c r="CA29" s="36"/>
      <c r="CB29" s="36"/>
      <c r="CC29" s="36"/>
    </row>
    <row r="30" spans="1:81" x14ac:dyDescent="0.2">
      <c r="A30" s="53"/>
      <c r="B30" s="54"/>
      <c r="C30" s="55"/>
      <c r="D30" s="55"/>
      <c r="E30" s="55"/>
      <c r="F30" s="55"/>
      <c r="G30" s="55"/>
      <c r="H30" s="55"/>
      <c r="I30" s="55"/>
      <c r="J30" s="55"/>
      <c r="K30" s="55"/>
      <c r="L30" s="55"/>
      <c r="M30" s="56"/>
      <c r="N30" s="57"/>
      <c r="O30" s="58"/>
      <c r="P30" s="812"/>
      <c r="Q30" s="812"/>
      <c r="R30" s="812"/>
      <c r="S30" s="59"/>
      <c r="T30" s="59"/>
      <c r="U30" s="57"/>
      <c r="V30" s="58"/>
      <c r="W30" s="58"/>
      <c r="X30" s="116"/>
      <c r="Y30" s="116"/>
      <c r="Z30" s="116"/>
      <c r="AA30" s="116"/>
      <c r="AB30" s="116"/>
      <c r="AC30" s="116"/>
      <c r="AD30" s="58"/>
      <c r="AE30" s="58"/>
      <c r="AF30" s="58"/>
      <c r="AG30" s="116"/>
      <c r="AH30" s="58"/>
      <c r="AI30" s="58"/>
      <c r="AJ30" s="58"/>
      <c r="AZ30" s="40"/>
      <c r="BA30" s="40"/>
      <c r="BB30" s="40"/>
      <c r="BX30" s="36"/>
      <c r="BY30" s="36"/>
      <c r="BZ30" s="36"/>
      <c r="CA30" s="36"/>
      <c r="CB30" s="36"/>
      <c r="CC30" s="36"/>
    </row>
    <row r="31" spans="1:81" x14ac:dyDescent="0.2">
      <c r="A31" s="53"/>
      <c r="B31" s="54"/>
      <c r="C31" s="55"/>
      <c r="D31" s="55"/>
      <c r="E31" s="55"/>
      <c r="F31" s="55"/>
      <c r="G31" s="55"/>
      <c r="H31" s="55"/>
      <c r="I31" s="55"/>
      <c r="J31" s="55"/>
      <c r="K31" s="55"/>
      <c r="L31" s="55"/>
      <c r="M31" s="56"/>
      <c r="N31" s="57"/>
      <c r="O31" s="58"/>
      <c r="P31" s="812"/>
      <c r="Q31" s="812"/>
      <c r="R31" s="812"/>
      <c r="S31" s="59"/>
      <c r="T31" s="59"/>
      <c r="U31" s="57"/>
      <c r="V31" s="58"/>
      <c r="W31" s="58"/>
      <c r="X31" s="116"/>
      <c r="Y31" s="116"/>
      <c r="Z31" s="116"/>
      <c r="AA31" s="116"/>
      <c r="AB31" s="116"/>
      <c r="AC31" s="116"/>
      <c r="AD31" s="58"/>
      <c r="AE31" s="58"/>
      <c r="AF31" s="58"/>
      <c r="AG31" s="116"/>
      <c r="AH31" s="58"/>
      <c r="AI31" s="58"/>
      <c r="AJ31" s="58"/>
      <c r="AZ31" s="40"/>
      <c r="BA31" s="40"/>
      <c r="BB31" s="40"/>
      <c r="BX31" s="36"/>
      <c r="BY31" s="36"/>
      <c r="BZ31" s="36"/>
      <c r="CA31" s="36"/>
      <c r="CB31" s="36"/>
      <c r="CC31" s="36"/>
    </row>
    <row r="32" spans="1:81" x14ac:dyDescent="0.2">
      <c r="A32" s="53"/>
      <c r="B32" s="54"/>
      <c r="C32" s="55"/>
      <c r="D32" s="55"/>
      <c r="E32" s="55"/>
      <c r="F32" s="55"/>
      <c r="G32" s="55"/>
      <c r="H32" s="55"/>
      <c r="I32" s="55"/>
      <c r="J32" s="55"/>
      <c r="K32" s="55"/>
      <c r="L32" s="55"/>
      <c r="M32" s="56"/>
      <c r="N32" s="57"/>
      <c r="O32" s="58"/>
      <c r="P32" s="812"/>
      <c r="Q32" s="812"/>
      <c r="R32" s="812"/>
      <c r="S32" s="59"/>
      <c r="T32" s="59"/>
      <c r="U32" s="57"/>
      <c r="V32" s="58"/>
      <c r="W32" s="58"/>
      <c r="X32" s="116"/>
      <c r="Y32" s="116"/>
      <c r="Z32" s="116"/>
      <c r="AA32" s="116"/>
      <c r="AB32" s="116"/>
      <c r="AC32" s="116"/>
      <c r="AD32" s="58"/>
      <c r="AE32" s="58"/>
      <c r="AF32" s="58"/>
      <c r="AG32" s="116"/>
      <c r="AH32" s="58"/>
      <c r="AI32" s="58"/>
      <c r="AJ32" s="58"/>
      <c r="AZ32" s="40"/>
      <c r="BA32" s="40"/>
      <c r="BB32" s="40"/>
      <c r="BX32" s="36"/>
      <c r="BY32" s="36"/>
      <c r="BZ32" s="36"/>
      <c r="CA32" s="36"/>
      <c r="CB32" s="36"/>
      <c r="CC32" s="36"/>
    </row>
    <row r="33" spans="1:81" x14ac:dyDescent="0.2">
      <c r="A33" s="53"/>
      <c r="B33" s="54"/>
      <c r="C33" s="55"/>
      <c r="D33" s="55"/>
      <c r="E33" s="55"/>
      <c r="F33" s="55"/>
      <c r="G33" s="55"/>
      <c r="H33" s="55"/>
      <c r="I33" s="55"/>
      <c r="J33" s="55"/>
      <c r="K33" s="55"/>
      <c r="L33" s="55"/>
      <c r="M33" s="56"/>
      <c r="N33" s="57"/>
      <c r="O33" s="58"/>
      <c r="P33" s="812"/>
      <c r="Q33" s="812"/>
      <c r="R33" s="812"/>
      <c r="S33" s="59"/>
      <c r="T33" s="59"/>
      <c r="U33" s="57"/>
      <c r="V33" s="58"/>
      <c r="W33" s="58"/>
      <c r="X33" s="116"/>
      <c r="Y33" s="116"/>
      <c r="Z33" s="116"/>
      <c r="AA33" s="116"/>
      <c r="AB33" s="116"/>
      <c r="AC33" s="116"/>
      <c r="AD33" s="58"/>
      <c r="AE33" s="58"/>
      <c r="AF33" s="58"/>
      <c r="AG33" s="116"/>
      <c r="AH33" s="58"/>
      <c r="AI33" s="58"/>
      <c r="AJ33" s="58"/>
      <c r="AZ33" s="40"/>
      <c r="BA33" s="40"/>
      <c r="BB33" s="40"/>
      <c r="BX33" s="36"/>
      <c r="BY33" s="36"/>
      <c r="BZ33" s="36"/>
      <c r="CA33" s="36"/>
      <c r="CB33" s="36"/>
      <c r="CC33" s="36"/>
    </row>
    <row r="34" spans="1:81" x14ac:dyDescent="0.2">
      <c r="A34" s="53"/>
      <c r="B34" s="54"/>
      <c r="C34" s="55"/>
      <c r="D34" s="55"/>
      <c r="E34" s="55"/>
      <c r="F34" s="55"/>
      <c r="G34" s="55"/>
      <c r="H34" s="55"/>
      <c r="I34" s="55"/>
      <c r="J34" s="55"/>
      <c r="K34" s="55"/>
      <c r="L34" s="55"/>
      <c r="M34" s="56"/>
      <c r="N34" s="57"/>
      <c r="O34" s="58"/>
      <c r="P34" s="812"/>
      <c r="Q34" s="812"/>
      <c r="R34" s="812"/>
      <c r="S34" s="59"/>
      <c r="T34" s="59"/>
      <c r="U34" s="57"/>
      <c r="V34" s="58"/>
      <c r="W34" s="58"/>
      <c r="X34" s="116"/>
      <c r="Y34" s="116"/>
      <c r="Z34" s="116"/>
      <c r="AA34" s="116"/>
      <c r="AB34" s="116"/>
      <c r="AC34" s="116"/>
      <c r="AD34" s="58"/>
      <c r="AE34" s="58"/>
      <c r="AF34" s="58"/>
      <c r="AG34" s="116"/>
      <c r="AH34" s="58"/>
      <c r="AI34" s="58"/>
      <c r="AJ34" s="58"/>
      <c r="AZ34" s="40"/>
      <c r="BA34" s="40"/>
      <c r="BB34" s="40"/>
      <c r="BX34" s="36"/>
      <c r="BY34" s="36"/>
      <c r="BZ34" s="36"/>
      <c r="CA34" s="36"/>
      <c r="CB34" s="36"/>
      <c r="CC34" s="36"/>
    </row>
    <row r="35" spans="1:81" x14ac:dyDescent="0.2">
      <c r="A35" s="53"/>
      <c r="B35" s="54"/>
      <c r="C35" s="55"/>
      <c r="D35" s="55"/>
      <c r="E35" s="55"/>
      <c r="F35" s="55"/>
      <c r="G35" s="55"/>
      <c r="H35" s="55"/>
      <c r="I35" s="55"/>
      <c r="J35" s="55"/>
      <c r="K35" s="55"/>
      <c r="L35" s="55"/>
      <c r="M35" s="56"/>
      <c r="N35" s="57"/>
      <c r="O35" s="58"/>
      <c r="P35" s="812"/>
      <c r="Q35" s="812"/>
      <c r="R35" s="812"/>
      <c r="S35" s="59"/>
      <c r="T35" s="59"/>
      <c r="U35" s="57"/>
      <c r="V35" s="58"/>
      <c r="W35" s="58"/>
      <c r="X35" s="116"/>
      <c r="Y35" s="116"/>
      <c r="Z35" s="116"/>
      <c r="AA35" s="116"/>
      <c r="AB35" s="116"/>
      <c r="AC35" s="116"/>
      <c r="AD35" s="58"/>
      <c r="AE35" s="58"/>
      <c r="AF35" s="58"/>
      <c r="AG35" s="116"/>
      <c r="AH35" s="58"/>
      <c r="AI35" s="58"/>
      <c r="AJ35" s="58"/>
      <c r="AZ35" s="40"/>
      <c r="BA35" s="40"/>
      <c r="BB35" s="40"/>
      <c r="BX35" s="36"/>
      <c r="BY35" s="36"/>
      <c r="BZ35" s="36"/>
      <c r="CA35" s="36"/>
      <c r="CB35" s="36"/>
      <c r="CC35" s="36"/>
    </row>
    <row r="36" spans="1:81" x14ac:dyDescent="0.2">
      <c r="A36" s="53"/>
      <c r="B36" s="54"/>
      <c r="C36" s="55"/>
      <c r="D36" s="55"/>
      <c r="E36" s="55"/>
      <c r="F36" s="55"/>
      <c r="G36" s="55"/>
      <c r="H36" s="55"/>
      <c r="I36" s="55"/>
      <c r="J36" s="55"/>
      <c r="K36" s="55"/>
      <c r="L36" s="55"/>
      <c r="M36" s="56"/>
      <c r="N36" s="57"/>
      <c r="O36" s="58"/>
      <c r="P36" s="812"/>
      <c r="Q36" s="812"/>
      <c r="R36" s="812"/>
      <c r="S36" s="59"/>
      <c r="T36" s="59"/>
      <c r="U36" s="57"/>
      <c r="V36" s="58"/>
      <c r="W36" s="58"/>
      <c r="X36" s="116"/>
      <c r="Y36" s="116"/>
      <c r="Z36" s="116"/>
      <c r="AA36" s="116"/>
      <c r="AB36" s="116"/>
      <c r="AC36" s="116"/>
      <c r="AD36" s="58"/>
      <c r="AE36" s="58"/>
      <c r="AF36" s="58"/>
      <c r="AG36" s="116"/>
      <c r="AH36" s="58"/>
      <c r="AI36" s="58"/>
      <c r="AJ36" s="58"/>
      <c r="AZ36" s="40"/>
      <c r="BA36" s="40"/>
      <c r="BB36" s="40"/>
      <c r="BX36" s="36"/>
      <c r="BY36" s="36"/>
      <c r="BZ36" s="36"/>
      <c r="CA36" s="36"/>
      <c r="CB36" s="36"/>
      <c r="CC36" s="36"/>
    </row>
    <row r="37" spans="1:81" x14ac:dyDescent="0.2">
      <c r="A37" s="53"/>
      <c r="B37" s="54"/>
      <c r="C37" s="55"/>
      <c r="D37" s="55"/>
      <c r="E37" s="55"/>
      <c r="F37" s="55"/>
      <c r="G37" s="55"/>
      <c r="H37" s="55"/>
      <c r="I37" s="55"/>
      <c r="J37" s="55"/>
      <c r="K37" s="55"/>
      <c r="L37" s="55"/>
      <c r="M37" s="56"/>
      <c r="N37" s="57"/>
      <c r="O37" s="58"/>
      <c r="P37" s="812"/>
      <c r="Q37" s="812"/>
      <c r="R37" s="812"/>
      <c r="S37" s="59"/>
      <c r="T37" s="59"/>
      <c r="U37" s="57"/>
      <c r="V37" s="58"/>
      <c r="W37" s="58"/>
      <c r="X37" s="116"/>
      <c r="Y37" s="116"/>
      <c r="Z37" s="116"/>
      <c r="AA37" s="116"/>
      <c r="AB37" s="116"/>
      <c r="AC37" s="116"/>
      <c r="AD37" s="58"/>
      <c r="AE37" s="58"/>
      <c r="AF37" s="58"/>
      <c r="AG37" s="116"/>
      <c r="AH37" s="58"/>
      <c r="AI37" s="58"/>
      <c r="AJ37" s="58"/>
      <c r="AZ37" s="40"/>
      <c r="BA37" s="40"/>
      <c r="BB37" s="40"/>
      <c r="BX37" s="36"/>
      <c r="BY37" s="36"/>
      <c r="BZ37" s="36"/>
      <c r="CA37" s="36"/>
      <c r="CB37" s="36"/>
      <c r="CC37" s="36"/>
    </row>
    <row r="38" spans="1:81" x14ac:dyDescent="0.2">
      <c r="A38" s="53"/>
      <c r="B38" s="54"/>
      <c r="C38" s="55"/>
      <c r="D38" s="55"/>
      <c r="E38" s="55"/>
      <c r="F38" s="55"/>
      <c r="G38" s="55"/>
      <c r="H38" s="55"/>
      <c r="I38" s="55"/>
      <c r="J38" s="55"/>
      <c r="K38" s="55"/>
      <c r="L38" s="55"/>
      <c r="M38" s="56"/>
      <c r="N38" s="57"/>
      <c r="O38" s="58"/>
      <c r="P38" s="812"/>
      <c r="Q38" s="812"/>
      <c r="R38" s="812"/>
      <c r="S38" s="59"/>
      <c r="T38" s="59"/>
      <c r="U38" s="57"/>
      <c r="V38" s="58"/>
      <c r="W38" s="58"/>
      <c r="X38" s="116"/>
      <c r="Y38" s="116"/>
      <c r="Z38" s="116"/>
      <c r="AA38" s="116"/>
      <c r="AB38" s="116"/>
      <c r="AC38" s="116"/>
      <c r="AD38" s="58"/>
      <c r="AE38" s="58"/>
      <c r="AF38" s="58"/>
      <c r="AG38" s="116"/>
      <c r="AH38" s="58"/>
      <c r="AI38" s="58"/>
      <c r="AJ38" s="58"/>
      <c r="AZ38" s="40"/>
      <c r="BA38" s="40"/>
      <c r="BB38" s="40"/>
      <c r="BX38" s="36"/>
      <c r="BY38" s="36"/>
      <c r="BZ38" s="36"/>
      <c r="CA38" s="36"/>
      <c r="CB38" s="36"/>
      <c r="CC38" s="36"/>
    </row>
    <row r="39" spans="1:81" x14ac:dyDescent="0.2">
      <c r="A39" s="53"/>
      <c r="B39" s="54"/>
      <c r="C39" s="55"/>
      <c r="D39" s="55"/>
      <c r="E39" s="55"/>
      <c r="F39" s="55"/>
      <c r="G39" s="55"/>
      <c r="H39" s="55"/>
      <c r="I39" s="55"/>
      <c r="J39" s="55"/>
      <c r="K39" s="55"/>
      <c r="L39" s="55"/>
      <c r="M39" s="56"/>
      <c r="N39" s="57"/>
      <c r="O39" s="58"/>
      <c r="P39" s="812"/>
      <c r="Q39" s="812"/>
      <c r="R39" s="812"/>
      <c r="S39" s="59"/>
      <c r="T39" s="59"/>
      <c r="U39" s="57"/>
      <c r="V39" s="58"/>
      <c r="W39" s="58"/>
      <c r="X39" s="116"/>
      <c r="Y39" s="116"/>
      <c r="Z39" s="116"/>
      <c r="AA39" s="116"/>
      <c r="AB39" s="116"/>
      <c r="AC39" s="116"/>
      <c r="AD39" s="58"/>
      <c r="AE39" s="58"/>
      <c r="AF39" s="58"/>
      <c r="AG39" s="116"/>
      <c r="AH39" s="58"/>
      <c r="AI39" s="58"/>
      <c r="AJ39" s="58"/>
      <c r="AZ39" s="40"/>
      <c r="BA39" s="40"/>
      <c r="BB39" s="40"/>
      <c r="BX39" s="36"/>
      <c r="BY39" s="36"/>
      <c r="BZ39" s="36"/>
      <c r="CA39" s="36"/>
      <c r="CB39" s="36"/>
      <c r="CC39" s="36"/>
    </row>
    <row r="40" spans="1:81" x14ac:dyDescent="0.2">
      <c r="A40" s="53"/>
      <c r="B40" s="54"/>
      <c r="C40" s="55"/>
      <c r="D40" s="55"/>
      <c r="E40" s="55"/>
      <c r="F40" s="55"/>
      <c r="G40" s="55"/>
      <c r="H40" s="55"/>
      <c r="I40" s="55"/>
      <c r="J40" s="55"/>
      <c r="K40" s="55"/>
      <c r="L40" s="55"/>
      <c r="M40" s="56"/>
      <c r="N40" s="57"/>
      <c r="O40" s="58"/>
      <c r="P40" s="812"/>
      <c r="Q40" s="812"/>
      <c r="R40" s="812"/>
      <c r="S40" s="59"/>
      <c r="T40" s="59"/>
      <c r="U40" s="57"/>
      <c r="V40" s="58"/>
      <c r="W40" s="58"/>
      <c r="X40" s="116"/>
      <c r="Y40" s="116"/>
      <c r="Z40" s="116"/>
      <c r="AA40" s="116"/>
      <c r="AB40" s="116"/>
      <c r="AC40" s="116"/>
      <c r="AD40" s="58"/>
      <c r="AE40" s="58"/>
      <c r="AF40" s="58"/>
      <c r="AG40" s="116"/>
      <c r="AH40" s="58"/>
      <c r="AI40" s="58"/>
      <c r="AJ40" s="58"/>
      <c r="AZ40" s="40"/>
      <c r="BA40" s="40"/>
      <c r="BB40" s="40"/>
      <c r="BX40" s="36"/>
      <c r="BY40" s="36"/>
      <c r="BZ40" s="36"/>
      <c r="CA40" s="36"/>
      <c r="CB40" s="36"/>
      <c r="CC40" s="36"/>
    </row>
    <row r="41" spans="1:81" x14ac:dyDescent="0.2">
      <c r="A41" s="53"/>
      <c r="B41" s="54"/>
      <c r="C41" s="55"/>
      <c r="D41" s="55"/>
      <c r="E41" s="55"/>
      <c r="F41" s="55"/>
      <c r="G41" s="55"/>
      <c r="H41" s="55"/>
      <c r="I41" s="55"/>
      <c r="J41" s="55"/>
      <c r="K41" s="55"/>
      <c r="L41" s="55"/>
      <c r="M41" s="56"/>
      <c r="N41" s="57"/>
      <c r="O41" s="58"/>
      <c r="P41" s="812"/>
      <c r="Q41" s="812"/>
      <c r="R41" s="812"/>
      <c r="S41" s="59"/>
      <c r="T41" s="59"/>
      <c r="U41" s="57"/>
      <c r="V41" s="58"/>
      <c r="W41" s="58"/>
      <c r="X41" s="116"/>
      <c r="Y41" s="116"/>
      <c r="Z41" s="116"/>
      <c r="AA41" s="116"/>
      <c r="AB41" s="116"/>
      <c r="AC41" s="116"/>
      <c r="AD41" s="58"/>
      <c r="AE41" s="58"/>
      <c r="AF41" s="58"/>
      <c r="AG41" s="116"/>
      <c r="AH41" s="58"/>
      <c r="AI41" s="58"/>
      <c r="AJ41" s="58"/>
      <c r="AZ41" s="40"/>
      <c r="BA41" s="40"/>
      <c r="BB41" s="40"/>
      <c r="BX41" s="36"/>
      <c r="BY41" s="36"/>
      <c r="BZ41" s="36"/>
      <c r="CA41" s="36"/>
      <c r="CB41" s="36"/>
      <c r="CC41" s="36"/>
    </row>
    <row r="42" spans="1:81" x14ac:dyDescent="0.2">
      <c r="A42" s="53"/>
      <c r="B42" s="54"/>
      <c r="C42" s="55"/>
      <c r="D42" s="55"/>
      <c r="E42" s="55"/>
      <c r="F42" s="55"/>
      <c r="G42" s="55"/>
      <c r="H42" s="55"/>
      <c r="I42" s="55"/>
      <c r="J42" s="55"/>
      <c r="K42" s="55"/>
      <c r="L42" s="55"/>
      <c r="M42" s="56"/>
      <c r="N42" s="57"/>
      <c r="O42" s="58"/>
      <c r="P42" s="812"/>
      <c r="Q42" s="812"/>
      <c r="R42" s="812"/>
      <c r="S42" s="59"/>
      <c r="T42" s="59"/>
      <c r="U42" s="57"/>
      <c r="V42" s="58"/>
      <c r="W42" s="58"/>
      <c r="X42" s="116"/>
      <c r="Y42" s="116"/>
      <c r="Z42" s="116"/>
      <c r="AA42" s="116"/>
      <c r="AB42" s="116"/>
      <c r="AC42" s="116"/>
      <c r="AD42" s="58"/>
      <c r="AE42" s="58"/>
      <c r="AF42" s="58"/>
      <c r="AG42" s="116"/>
      <c r="AH42" s="58"/>
      <c r="AI42" s="58"/>
      <c r="AJ42" s="58"/>
      <c r="AZ42" s="40"/>
      <c r="BA42" s="40"/>
      <c r="BB42" s="40"/>
      <c r="BX42" s="36"/>
      <c r="BY42" s="36"/>
      <c r="BZ42" s="36"/>
      <c r="CA42" s="36"/>
      <c r="CB42" s="36"/>
      <c r="CC42" s="36"/>
    </row>
    <row r="43" spans="1:81" x14ac:dyDescent="0.2">
      <c r="A43" s="53"/>
      <c r="B43" s="54"/>
      <c r="C43" s="55"/>
      <c r="D43" s="55"/>
      <c r="E43" s="55"/>
      <c r="F43" s="55"/>
      <c r="G43" s="55"/>
      <c r="H43" s="55"/>
      <c r="I43" s="55"/>
      <c r="J43" s="55"/>
      <c r="K43" s="55"/>
      <c r="L43" s="55"/>
      <c r="M43" s="56"/>
      <c r="N43" s="57"/>
      <c r="O43" s="58"/>
      <c r="P43" s="812"/>
      <c r="Q43" s="812"/>
      <c r="R43" s="812"/>
      <c r="S43" s="59"/>
      <c r="T43" s="59"/>
      <c r="U43" s="57"/>
      <c r="V43" s="58"/>
      <c r="W43" s="58"/>
      <c r="X43" s="116"/>
      <c r="Y43" s="116"/>
      <c r="Z43" s="116"/>
      <c r="AA43" s="116"/>
      <c r="AB43" s="116"/>
      <c r="AC43" s="116"/>
      <c r="AD43" s="58"/>
      <c r="AE43" s="58"/>
      <c r="AF43" s="58"/>
      <c r="AG43" s="116"/>
      <c r="AH43" s="58"/>
      <c r="AI43" s="58"/>
      <c r="AJ43" s="58"/>
      <c r="AZ43" s="40"/>
      <c r="BA43" s="40"/>
      <c r="BB43" s="40"/>
      <c r="BX43" s="36"/>
      <c r="BY43" s="36"/>
      <c r="BZ43" s="36"/>
      <c r="CA43" s="36"/>
      <c r="CB43" s="36"/>
      <c r="CC43" s="36"/>
    </row>
    <row r="44" spans="1:81" x14ac:dyDescent="0.2">
      <c r="A44" s="53"/>
      <c r="B44" s="54"/>
      <c r="C44" s="55"/>
      <c r="D44" s="55"/>
      <c r="E44" s="55"/>
      <c r="F44" s="55"/>
      <c r="G44" s="55"/>
      <c r="H44" s="55"/>
      <c r="I44" s="55"/>
      <c r="J44" s="55"/>
      <c r="K44" s="55"/>
      <c r="L44" s="55"/>
      <c r="M44" s="56"/>
      <c r="N44" s="57"/>
      <c r="O44" s="58"/>
      <c r="P44" s="812"/>
      <c r="Q44" s="812"/>
      <c r="R44" s="812"/>
      <c r="S44" s="59"/>
      <c r="T44" s="59"/>
      <c r="U44" s="57"/>
      <c r="V44" s="58"/>
      <c r="W44" s="58"/>
      <c r="X44" s="116"/>
      <c r="Y44" s="116"/>
      <c r="Z44" s="116"/>
      <c r="AA44" s="116"/>
      <c r="AB44" s="116"/>
      <c r="AC44" s="116"/>
      <c r="AD44" s="58"/>
      <c r="AE44" s="58"/>
      <c r="AF44" s="58"/>
      <c r="AG44" s="116"/>
      <c r="AH44" s="58"/>
      <c r="AI44" s="58"/>
      <c r="AJ44" s="58"/>
      <c r="AZ44" s="40"/>
      <c r="BA44" s="40"/>
      <c r="BB44" s="40"/>
      <c r="BX44" s="36"/>
      <c r="BY44" s="36"/>
      <c r="BZ44" s="36"/>
      <c r="CA44" s="36"/>
      <c r="CB44" s="36"/>
      <c r="CC44" s="36"/>
    </row>
    <row r="45" spans="1:81" x14ac:dyDescent="0.2">
      <c r="A45" s="53"/>
      <c r="B45" s="54"/>
      <c r="C45" s="55"/>
      <c r="D45" s="55"/>
      <c r="E45" s="55"/>
      <c r="F45" s="55"/>
      <c r="G45" s="55"/>
      <c r="H45" s="55"/>
      <c r="I45" s="55"/>
      <c r="J45" s="55"/>
      <c r="K45" s="55"/>
      <c r="L45" s="55"/>
      <c r="M45" s="56"/>
      <c r="N45" s="57"/>
      <c r="O45" s="58"/>
      <c r="P45" s="812"/>
      <c r="Q45" s="812"/>
      <c r="R45" s="812"/>
      <c r="S45" s="59"/>
      <c r="T45" s="59"/>
      <c r="U45" s="57"/>
      <c r="V45" s="58"/>
      <c r="W45" s="58"/>
      <c r="X45" s="116"/>
      <c r="Y45" s="116"/>
      <c r="Z45" s="116"/>
      <c r="AA45" s="116"/>
      <c r="AB45" s="116"/>
      <c r="AC45" s="116"/>
      <c r="AD45" s="58"/>
      <c r="AE45" s="58"/>
      <c r="AF45" s="58"/>
      <c r="AG45" s="116"/>
      <c r="AH45" s="58"/>
      <c r="AI45" s="58"/>
      <c r="AJ45" s="58"/>
      <c r="AZ45" s="40"/>
      <c r="BA45" s="40"/>
      <c r="BB45" s="40"/>
      <c r="BX45" s="36"/>
      <c r="BY45" s="36"/>
      <c r="BZ45" s="36"/>
      <c r="CA45" s="36"/>
      <c r="CB45" s="36"/>
      <c r="CC45" s="36"/>
    </row>
    <row r="46" spans="1:81" x14ac:dyDescent="0.2">
      <c r="A46" s="53"/>
      <c r="B46" s="54"/>
      <c r="C46" s="55"/>
      <c r="D46" s="55"/>
      <c r="E46" s="55"/>
      <c r="F46" s="55"/>
      <c r="G46" s="55"/>
      <c r="H46" s="55"/>
      <c r="I46" s="55"/>
      <c r="J46" s="55"/>
      <c r="K46" s="55"/>
      <c r="L46" s="55"/>
      <c r="M46" s="56"/>
      <c r="N46" s="57"/>
      <c r="O46" s="58"/>
      <c r="P46" s="812"/>
      <c r="Q46" s="812"/>
      <c r="R46" s="812"/>
      <c r="S46" s="59"/>
      <c r="T46" s="59"/>
      <c r="U46" s="57"/>
      <c r="V46" s="58"/>
      <c r="W46" s="58"/>
      <c r="X46" s="116"/>
      <c r="Y46" s="116"/>
      <c r="Z46" s="116"/>
      <c r="AA46" s="116"/>
      <c r="AB46" s="116"/>
      <c r="AC46" s="116"/>
      <c r="AD46" s="58"/>
      <c r="AE46" s="58"/>
      <c r="AF46" s="58"/>
      <c r="AG46" s="116"/>
      <c r="AH46" s="58"/>
      <c r="AI46" s="58"/>
      <c r="AJ46" s="58"/>
      <c r="AZ46" s="40"/>
      <c r="BA46" s="40"/>
      <c r="BB46" s="40"/>
      <c r="BX46" s="36"/>
      <c r="BY46" s="36"/>
      <c r="BZ46" s="36"/>
      <c r="CA46" s="36"/>
      <c r="CB46" s="36"/>
      <c r="CC46" s="36"/>
    </row>
    <row r="47" spans="1:81" x14ac:dyDescent="0.2">
      <c r="A47" s="53"/>
      <c r="B47" s="54"/>
      <c r="C47" s="55"/>
      <c r="D47" s="55"/>
      <c r="E47" s="55"/>
      <c r="F47" s="55"/>
      <c r="G47" s="55"/>
      <c r="H47" s="55"/>
      <c r="I47" s="55"/>
      <c r="J47" s="55"/>
      <c r="K47" s="55"/>
      <c r="L47" s="55"/>
      <c r="M47" s="56"/>
      <c r="N47" s="57"/>
      <c r="O47" s="58"/>
      <c r="P47" s="812"/>
      <c r="Q47" s="812"/>
      <c r="R47" s="812"/>
      <c r="S47" s="59"/>
      <c r="T47" s="59"/>
      <c r="U47" s="57"/>
      <c r="V47" s="58"/>
      <c r="W47" s="58"/>
      <c r="X47" s="116"/>
      <c r="Y47" s="116"/>
      <c r="Z47" s="116"/>
      <c r="AA47" s="116"/>
      <c r="AB47" s="116"/>
      <c r="AC47" s="116"/>
      <c r="AD47" s="58"/>
      <c r="AE47" s="58"/>
      <c r="AF47" s="58"/>
      <c r="AG47" s="116"/>
      <c r="AH47" s="58"/>
      <c r="AI47" s="58"/>
      <c r="AJ47" s="58"/>
      <c r="AZ47" s="40"/>
      <c r="BA47" s="40"/>
      <c r="BB47" s="40"/>
      <c r="BX47" s="36"/>
      <c r="BY47" s="36"/>
      <c r="BZ47" s="36"/>
      <c r="CA47" s="36"/>
      <c r="CB47" s="36"/>
      <c r="CC47" s="36"/>
    </row>
    <row r="48" spans="1:81" x14ac:dyDescent="0.2">
      <c r="A48" s="53"/>
      <c r="B48" s="54"/>
      <c r="C48" s="55"/>
      <c r="D48" s="55"/>
      <c r="E48" s="55"/>
      <c r="F48" s="55"/>
      <c r="G48" s="55"/>
      <c r="H48" s="55"/>
      <c r="I48" s="55"/>
      <c r="J48" s="55"/>
      <c r="K48" s="55"/>
      <c r="L48" s="55"/>
      <c r="M48" s="56"/>
      <c r="N48" s="57"/>
      <c r="O48" s="58"/>
      <c r="P48" s="812"/>
      <c r="Q48" s="812"/>
      <c r="R48" s="812"/>
      <c r="S48" s="59"/>
      <c r="T48" s="59"/>
      <c r="U48" s="57"/>
      <c r="V48" s="58"/>
      <c r="W48" s="58"/>
      <c r="X48" s="116"/>
      <c r="Y48" s="116"/>
      <c r="Z48" s="116"/>
      <c r="AA48" s="116"/>
      <c r="AB48" s="116"/>
      <c r="AC48" s="116"/>
      <c r="AD48" s="58"/>
      <c r="AE48" s="58"/>
      <c r="AF48" s="58"/>
      <c r="AG48" s="116"/>
      <c r="AH48" s="58"/>
      <c r="AI48" s="58"/>
      <c r="AJ48" s="58"/>
      <c r="AZ48" s="40"/>
      <c r="BA48" s="40"/>
      <c r="BB48" s="40"/>
      <c r="BX48" s="36"/>
      <c r="BY48" s="36"/>
      <c r="BZ48" s="36"/>
      <c r="CA48" s="36"/>
      <c r="CB48" s="36"/>
      <c r="CC48" s="36"/>
    </row>
    <row r="49" spans="1:81" x14ac:dyDescent="0.2">
      <c r="A49" s="53"/>
      <c r="B49" s="54"/>
      <c r="C49" s="55"/>
      <c r="D49" s="55"/>
      <c r="E49" s="55"/>
      <c r="F49" s="55"/>
      <c r="G49" s="55"/>
      <c r="H49" s="55"/>
      <c r="I49" s="55"/>
      <c r="J49" s="55"/>
      <c r="K49" s="55"/>
      <c r="L49" s="55"/>
      <c r="M49" s="56"/>
      <c r="N49" s="57"/>
      <c r="O49" s="58"/>
      <c r="P49" s="812"/>
      <c r="Q49" s="812"/>
      <c r="R49" s="812"/>
      <c r="S49" s="59"/>
      <c r="T49" s="59"/>
      <c r="U49" s="57"/>
      <c r="V49" s="58"/>
      <c r="W49" s="58"/>
      <c r="X49" s="116"/>
      <c r="Y49" s="116"/>
      <c r="Z49" s="116"/>
      <c r="AA49" s="116"/>
      <c r="AB49" s="116"/>
      <c r="AC49" s="116"/>
      <c r="AD49" s="58"/>
      <c r="AE49" s="58"/>
      <c r="AF49" s="58"/>
      <c r="AG49" s="116"/>
      <c r="AH49" s="58"/>
      <c r="AI49" s="58"/>
      <c r="AJ49" s="58"/>
      <c r="AZ49" s="40"/>
      <c r="BA49" s="40"/>
      <c r="BB49" s="40"/>
      <c r="BX49" s="36"/>
      <c r="BY49" s="36"/>
      <c r="BZ49" s="36"/>
      <c r="CA49" s="36"/>
      <c r="CB49" s="36"/>
      <c r="CC49" s="36"/>
    </row>
    <row r="50" spans="1:81" x14ac:dyDescent="0.2">
      <c r="A50" s="53"/>
      <c r="B50" s="54"/>
      <c r="C50" s="55"/>
      <c r="D50" s="55"/>
      <c r="E50" s="55"/>
      <c r="F50" s="55"/>
      <c r="G50" s="55"/>
      <c r="H50" s="55"/>
      <c r="I50" s="55"/>
      <c r="J50" s="55"/>
      <c r="K50" s="55"/>
      <c r="L50" s="55"/>
      <c r="M50" s="56"/>
      <c r="N50" s="57"/>
      <c r="O50" s="58"/>
      <c r="P50" s="812"/>
      <c r="Q50" s="812"/>
      <c r="R50" s="812"/>
      <c r="S50" s="59"/>
      <c r="T50" s="59"/>
      <c r="U50" s="57"/>
      <c r="V50" s="58"/>
      <c r="W50" s="58"/>
      <c r="X50" s="116"/>
      <c r="Y50" s="116"/>
      <c r="Z50" s="116"/>
      <c r="AA50" s="116"/>
      <c r="AB50" s="116"/>
      <c r="AC50" s="116"/>
      <c r="AD50" s="58"/>
      <c r="AE50" s="58"/>
      <c r="AF50" s="58"/>
      <c r="AG50" s="116"/>
      <c r="AH50" s="58"/>
      <c r="AI50" s="58"/>
      <c r="AJ50" s="58"/>
      <c r="AZ50" s="40"/>
      <c r="BA50" s="40"/>
      <c r="BB50" s="40"/>
      <c r="BX50" s="36"/>
      <c r="BY50" s="36"/>
      <c r="BZ50" s="36"/>
      <c r="CA50" s="36"/>
      <c r="CB50" s="36"/>
      <c r="CC50" s="36"/>
    </row>
    <row r="51" spans="1:81" x14ac:dyDescent="0.2">
      <c r="A51" s="53"/>
      <c r="B51" s="54"/>
      <c r="C51" s="55"/>
      <c r="D51" s="55"/>
      <c r="E51" s="55"/>
      <c r="F51" s="55"/>
      <c r="G51" s="55"/>
      <c r="H51" s="55"/>
      <c r="I51" s="55"/>
      <c r="J51" s="55"/>
      <c r="K51" s="55"/>
      <c r="L51" s="55"/>
      <c r="M51" s="56"/>
      <c r="N51" s="57"/>
      <c r="O51" s="58"/>
      <c r="P51" s="812"/>
      <c r="Q51" s="812"/>
      <c r="R51" s="812"/>
      <c r="S51" s="59"/>
      <c r="T51" s="59"/>
      <c r="U51" s="57"/>
      <c r="V51" s="58"/>
      <c r="W51" s="58"/>
      <c r="X51" s="116"/>
      <c r="Y51" s="116"/>
      <c r="Z51" s="116"/>
      <c r="AA51" s="116"/>
      <c r="AB51" s="116"/>
      <c r="AC51" s="116"/>
      <c r="AD51" s="58"/>
      <c r="AE51" s="58"/>
      <c r="AF51" s="58"/>
      <c r="AG51" s="116"/>
      <c r="AH51" s="58"/>
      <c r="AI51" s="58"/>
      <c r="AJ51" s="58"/>
      <c r="AZ51" s="40"/>
      <c r="BA51" s="40"/>
      <c r="BB51" s="40"/>
      <c r="BX51" s="36"/>
      <c r="BY51" s="36"/>
      <c r="BZ51" s="36"/>
      <c r="CA51" s="36"/>
      <c r="CB51" s="36"/>
      <c r="CC51" s="36"/>
    </row>
    <row r="52" spans="1:81" x14ac:dyDescent="0.2">
      <c r="A52" s="53"/>
      <c r="B52" s="54"/>
      <c r="C52" s="55"/>
      <c r="D52" s="55"/>
      <c r="E52" s="55"/>
      <c r="F52" s="55"/>
      <c r="G52" s="55"/>
      <c r="H52" s="55"/>
      <c r="I52" s="55"/>
      <c r="J52" s="55"/>
      <c r="K52" s="55"/>
      <c r="L52" s="55"/>
      <c r="M52" s="56"/>
      <c r="N52" s="57"/>
      <c r="O52" s="58"/>
      <c r="P52" s="812"/>
      <c r="Q52" s="812"/>
      <c r="R52" s="812"/>
      <c r="S52" s="59"/>
      <c r="T52" s="59"/>
      <c r="U52" s="57"/>
      <c r="V52" s="58"/>
      <c r="W52" s="58"/>
      <c r="X52" s="116"/>
      <c r="Y52" s="116"/>
      <c r="Z52" s="116"/>
      <c r="AA52" s="116"/>
      <c r="AB52" s="116"/>
      <c r="AC52" s="116"/>
      <c r="AD52" s="58"/>
      <c r="AE52" s="58"/>
      <c r="AF52" s="58"/>
      <c r="AG52" s="116"/>
      <c r="AH52" s="58"/>
      <c r="AI52" s="58"/>
      <c r="AJ52" s="58"/>
      <c r="AZ52" s="40"/>
      <c r="BA52" s="40"/>
      <c r="BB52" s="40"/>
      <c r="BX52" s="36"/>
      <c r="BY52" s="36"/>
      <c r="BZ52" s="36"/>
      <c r="CA52" s="36"/>
      <c r="CB52" s="36"/>
      <c r="CC52" s="36"/>
    </row>
    <row r="53" spans="1:81" x14ac:dyDescent="0.2">
      <c r="A53" s="53"/>
      <c r="B53" s="54"/>
      <c r="C53" s="55"/>
      <c r="D53" s="55"/>
      <c r="E53" s="55"/>
      <c r="F53" s="55"/>
      <c r="G53" s="55"/>
      <c r="H53" s="55"/>
      <c r="I53" s="55"/>
      <c r="J53" s="55"/>
      <c r="K53" s="55"/>
      <c r="L53" s="55"/>
      <c r="M53" s="56"/>
      <c r="N53" s="57"/>
      <c r="O53" s="58"/>
      <c r="P53" s="812"/>
      <c r="Q53" s="812"/>
      <c r="R53" s="812"/>
      <c r="S53" s="59"/>
      <c r="T53" s="59"/>
      <c r="U53" s="57"/>
      <c r="V53" s="58"/>
      <c r="W53" s="58"/>
      <c r="X53" s="116"/>
      <c r="Y53" s="116"/>
      <c r="Z53" s="116"/>
      <c r="AA53" s="116"/>
      <c r="AB53" s="116"/>
      <c r="AC53" s="116"/>
      <c r="AD53" s="58"/>
      <c r="AE53" s="58"/>
      <c r="AF53" s="58"/>
      <c r="AG53" s="116"/>
      <c r="AH53" s="58"/>
      <c r="AI53" s="58"/>
      <c r="AJ53" s="58"/>
      <c r="AZ53" s="40"/>
      <c r="BA53" s="40"/>
      <c r="BB53" s="40"/>
      <c r="BX53" s="36"/>
      <c r="BY53" s="36"/>
      <c r="BZ53" s="36"/>
      <c r="CA53" s="36"/>
      <c r="CB53" s="36"/>
      <c r="CC53" s="36"/>
    </row>
    <row r="54" spans="1:81" x14ac:dyDescent="0.2">
      <c r="A54" s="53"/>
      <c r="B54" s="54"/>
      <c r="C54" s="55"/>
      <c r="D54" s="55"/>
      <c r="E54" s="55"/>
      <c r="F54" s="55"/>
      <c r="G54" s="55"/>
      <c r="H54" s="55"/>
      <c r="I54" s="55"/>
      <c r="J54" s="55"/>
      <c r="K54" s="55"/>
      <c r="L54" s="55"/>
      <c r="M54" s="56"/>
      <c r="N54" s="57"/>
      <c r="O54" s="58"/>
      <c r="P54" s="812"/>
      <c r="Q54" s="812"/>
      <c r="R54" s="812"/>
      <c r="S54" s="59"/>
      <c r="T54" s="59"/>
      <c r="U54" s="57"/>
      <c r="V54" s="58"/>
      <c r="W54" s="58"/>
      <c r="X54" s="116"/>
      <c r="Y54" s="116"/>
      <c r="Z54" s="116"/>
      <c r="AA54" s="116"/>
      <c r="AB54" s="116"/>
      <c r="AC54" s="116"/>
      <c r="AD54" s="58"/>
      <c r="AE54" s="58"/>
      <c r="AF54" s="58"/>
      <c r="AG54" s="116"/>
      <c r="AH54" s="58"/>
      <c r="AI54" s="58"/>
      <c r="AJ54" s="58"/>
      <c r="AZ54" s="40"/>
      <c r="BA54" s="40"/>
      <c r="BB54" s="40"/>
      <c r="BX54" s="36"/>
      <c r="BY54" s="36"/>
      <c r="BZ54" s="36"/>
      <c r="CA54" s="36"/>
      <c r="CB54" s="36"/>
      <c r="CC54" s="36"/>
    </row>
    <row r="55" spans="1:81" x14ac:dyDescent="0.2">
      <c r="A55" s="53"/>
      <c r="B55" s="54"/>
      <c r="C55" s="55"/>
      <c r="D55" s="55"/>
      <c r="E55" s="55"/>
      <c r="F55" s="55"/>
      <c r="G55" s="55"/>
      <c r="H55" s="55"/>
      <c r="I55" s="55"/>
      <c r="J55" s="55"/>
      <c r="K55" s="55"/>
      <c r="L55" s="55"/>
      <c r="M55" s="56"/>
      <c r="N55" s="57"/>
      <c r="O55" s="58"/>
      <c r="P55" s="812"/>
      <c r="Q55" s="812"/>
      <c r="R55" s="812"/>
      <c r="S55" s="59"/>
      <c r="T55" s="59"/>
      <c r="U55" s="57"/>
      <c r="V55" s="58"/>
      <c r="W55" s="58"/>
      <c r="X55" s="116"/>
      <c r="Y55" s="116"/>
      <c r="Z55" s="116"/>
      <c r="AA55" s="116"/>
      <c r="AB55" s="116"/>
      <c r="AC55" s="116"/>
      <c r="AD55" s="58"/>
      <c r="AE55" s="58"/>
      <c r="AF55" s="58"/>
      <c r="AG55" s="116"/>
      <c r="AH55" s="58"/>
      <c r="AI55" s="58"/>
      <c r="AJ55" s="58"/>
      <c r="AZ55" s="40"/>
      <c r="BA55" s="40"/>
      <c r="BB55" s="40"/>
      <c r="BX55" s="36"/>
      <c r="BY55" s="36"/>
      <c r="BZ55" s="36"/>
      <c r="CA55" s="36"/>
      <c r="CB55" s="36"/>
      <c r="CC55" s="36"/>
    </row>
    <row r="56" spans="1:81" x14ac:dyDescent="0.2">
      <c r="A56" s="53"/>
      <c r="B56" s="54"/>
      <c r="C56" s="55"/>
      <c r="D56" s="55"/>
      <c r="E56" s="55"/>
      <c r="F56" s="55"/>
      <c r="G56" s="55"/>
      <c r="H56" s="55"/>
      <c r="I56" s="55"/>
      <c r="J56" s="55"/>
      <c r="K56" s="55"/>
      <c r="L56" s="55"/>
      <c r="M56" s="56"/>
      <c r="N56" s="57"/>
      <c r="O56" s="58"/>
      <c r="P56" s="812"/>
      <c r="Q56" s="812"/>
      <c r="R56" s="812"/>
      <c r="S56" s="59"/>
      <c r="T56" s="59"/>
      <c r="U56" s="57"/>
      <c r="V56" s="58"/>
      <c r="W56" s="58"/>
      <c r="X56" s="116"/>
      <c r="Y56" s="116"/>
      <c r="Z56" s="116"/>
      <c r="AA56" s="116"/>
      <c r="AB56" s="116"/>
      <c r="AC56" s="116"/>
      <c r="AD56" s="58"/>
      <c r="AE56" s="58"/>
      <c r="AF56" s="58"/>
      <c r="AG56" s="116"/>
      <c r="AH56" s="58"/>
      <c r="AI56" s="58"/>
      <c r="AJ56" s="58"/>
      <c r="AZ56" s="40"/>
      <c r="BA56" s="40"/>
      <c r="BB56" s="40"/>
      <c r="BX56" s="36"/>
      <c r="BY56" s="36"/>
      <c r="BZ56" s="36"/>
      <c r="CA56" s="36"/>
      <c r="CB56" s="36"/>
      <c r="CC56" s="36"/>
    </row>
    <row r="57" spans="1:81" x14ac:dyDescent="0.2">
      <c r="A57" s="53"/>
      <c r="B57" s="54"/>
      <c r="C57" s="55"/>
      <c r="D57" s="55"/>
      <c r="E57" s="55"/>
      <c r="F57" s="55"/>
      <c r="G57" s="55"/>
      <c r="H57" s="55"/>
      <c r="I57" s="55"/>
      <c r="J57" s="55"/>
      <c r="K57" s="55"/>
      <c r="L57" s="55"/>
      <c r="M57" s="56"/>
      <c r="N57" s="57"/>
      <c r="O57" s="58"/>
      <c r="P57" s="812"/>
      <c r="Q57" s="812"/>
      <c r="R57" s="812"/>
      <c r="S57" s="59"/>
      <c r="T57" s="59"/>
      <c r="U57" s="57"/>
      <c r="V57" s="58"/>
      <c r="W57" s="58"/>
      <c r="X57" s="116"/>
      <c r="Y57" s="116"/>
      <c r="Z57" s="116"/>
      <c r="AA57" s="116"/>
      <c r="AB57" s="116"/>
      <c r="AC57" s="116"/>
      <c r="AD57" s="58"/>
      <c r="AE57" s="58"/>
      <c r="AF57" s="58"/>
      <c r="AG57" s="116"/>
      <c r="AH57" s="58"/>
      <c r="AI57" s="58"/>
      <c r="AJ57" s="58"/>
      <c r="AZ57" s="40"/>
      <c r="BA57" s="40"/>
      <c r="BB57" s="40"/>
      <c r="BX57" s="36"/>
      <c r="BY57" s="36"/>
      <c r="BZ57" s="36"/>
      <c r="CA57" s="36"/>
      <c r="CB57" s="36"/>
      <c r="CC57" s="36"/>
    </row>
    <row r="58" spans="1:81" x14ac:dyDescent="0.2">
      <c r="A58" s="53"/>
      <c r="B58" s="54"/>
      <c r="C58" s="55"/>
      <c r="D58" s="55"/>
      <c r="E58" s="55"/>
      <c r="F58" s="55"/>
      <c r="G58" s="55"/>
      <c r="H58" s="55"/>
      <c r="I58" s="55"/>
      <c r="J58" s="55"/>
      <c r="K58" s="55"/>
      <c r="L58" s="55"/>
      <c r="M58" s="56"/>
      <c r="N58" s="57"/>
      <c r="O58" s="58"/>
      <c r="P58" s="812"/>
      <c r="Q58" s="812"/>
      <c r="R58" s="812"/>
      <c r="S58" s="59"/>
      <c r="T58" s="59"/>
      <c r="U58" s="57"/>
      <c r="V58" s="58"/>
      <c r="W58" s="58"/>
      <c r="X58" s="116"/>
      <c r="Y58" s="116"/>
      <c r="Z58" s="116"/>
      <c r="AA58" s="116"/>
      <c r="AB58" s="116"/>
      <c r="AC58" s="116"/>
      <c r="AD58" s="58"/>
      <c r="AE58" s="58"/>
      <c r="AF58" s="58"/>
      <c r="AG58" s="116"/>
      <c r="AH58" s="58"/>
      <c r="AI58" s="58"/>
      <c r="AJ58" s="58"/>
      <c r="AZ58" s="40"/>
      <c r="BA58" s="40"/>
      <c r="BB58" s="40"/>
      <c r="BX58" s="36"/>
      <c r="BY58" s="36"/>
      <c r="BZ58" s="36"/>
      <c r="CA58" s="36"/>
      <c r="CB58" s="36"/>
      <c r="CC58" s="36"/>
    </row>
    <row r="59" spans="1:81" x14ac:dyDescent="0.2">
      <c r="A59" s="53"/>
      <c r="B59" s="54"/>
      <c r="C59" s="55"/>
      <c r="D59" s="55"/>
      <c r="E59" s="55"/>
      <c r="F59" s="55"/>
      <c r="G59" s="55"/>
      <c r="H59" s="55"/>
      <c r="I59" s="55"/>
      <c r="J59" s="55"/>
      <c r="K59" s="55"/>
      <c r="L59" s="55"/>
      <c r="M59" s="56"/>
      <c r="N59" s="57"/>
      <c r="O59" s="58"/>
      <c r="P59" s="812"/>
      <c r="Q59" s="812"/>
      <c r="R59" s="812"/>
      <c r="S59" s="59"/>
      <c r="T59" s="59"/>
      <c r="U59" s="57"/>
      <c r="V59" s="58"/>
      <c r="W59" s="58"/>
      <c r="X59" s="116"/>
      <c r="Y59" s="116"/>
      <c r="Z59" s="116"/>
      <c r="AA59" s="116"/>
      <c r="AB59" s="116"/>
      <c r="AC59" s="116"/>
      <c r="AD59" s="58"/>
      <c r="AE59" s="58"/>
      <c r="AF59" s="58"/>
      <c r="AG59" s="116"/>
      <c r="AH59" s="58"/>
      <c r="AI59" s="58"/>
      <c r="AJ59" s="58"/>
      <c r="AZ59" s="40"/>
      <c r="BA59" s="40"/>
      <c r="BB59" s="40"/>
      <c r="BX59" s="36"/>
      <c r="BY59" s="36"/>
      <c r="BZ59" s="36"/>
      <c r="CA59" s="36"/>
      <c r="CB59" s="36"/>
      <c r="CC59" s="36"/>
    </row>
    <row r="60" spans="1:81" x14ac:dyDescent="0.2">
      <c r="A60" s="53"/>
      <c r="B60" s="54"/>
      <c r="C60" s="55"/>
      <c r="D60" s="55"/>
      <c r="E60" s="55"/>
      <c r="F60" s="55"/>
      <c r="G60" s="55"/>
      <c r="H60" s="55"/>
      <c r="I60" s="55"/>
      <c r="J60" s="55"/>
      <c r="K60" s="55"/>
      <c r="L60" s="55"/>
      <c r="M60" s="56"/>
      <c r="N60" s="57"/>
      <c r="O60" s="58"/>
      <c r="P60" s="812"/>
      <c r="Q60" s="812"/>
      <c r="R60" s="812"/>
      <c r="S60" s="59"/>
      <c r="T60" s="59"/>
      <c r="U60" s="57"/>
      <c r="V60" s="58"/>
      <c r="W60" s="58"/>
      <c r="X60" s="116"/>
      <c r="Y60" s="116"/>
      <c r="Z60" s="116"/>
      <c r="AA60" s="116"/>
      <c r="AB60" s="116"/>
      <c r="AC60" s="116"/>
      <c r="AD60" s="58"/>
      <c r="AE60" s="58"/>
      <c r="AF60" s="58"/>
      <c r="AG60" s="116"/>
      <c r="AH60" s="58"/>
      <c r="AI60" s="58"/>
      <c r="AJ60" s="58"/>
      <c r="AZ60" s="40"/>
      <c r="BA60" s="40"/>
      <c r="BB60" s="40"/>
      <c r="BX60" s="36"/>
      <c r="BY60" s="36"/>
      <c r="BZ60" s="36"/>
      <c r="CA60" s="36"/>
      <c r="CB60" s="36"/>
      <c r="CC60" s="36"/>
    </row>
    <row r="61" spans="1:81" x14ac:dyDescent="0.2">
      <c r="A61" s="53"/>
      <c r="B61" s="54"/>
      <c r="C61" s="55"/>
      <c r="D61" s="55"/>
      <c r="E61" s="55"/>
      <c r="F61" s="55"/>
      <c r="G61" s="55"/>
      <c r="H61" s="55"/>
      <c r="I61" s="55"/>
      <c r="J61" s="55"/>
      <c r="K61" s="55"/>
      <c r="L61" s="55"/>
      <c r="M61" s="56"/>
      <c r="N61" s="57"/>
      <c r="O61" s="58"/>
      <c r="P61" s="812"/>
      <c r="Q61" s="812"/>
      <c r="R61" s="812"/>
      <c r="S61" s="59"/>
      <c r="T61" s="59"/>
      <c r="U61" s="57"/>
      <c r="V61" s="58"/>
      <c r="W61" s="58"/>
      <c r="X61" s="116"/>
      <c r="Y61" s="116"/>
      <c r="Z61" s="116"/>
      <c r="AA61" s="116"/>
      <c r="AB61" s="116"/>
      <c r="AC61" s="116"/>
      <c r="AD61" s="58"/>
      <c r="AE61" s="58"/>
      <c r="AF61" s="58"/>
      <c r="AG61" s="116"/>
      <c r="AH61" s="58"/>
      <c r="AI61" s="58"/>
      <c r="AJ61" s="58"/>
      <c r="AZ61" s="40"/>
      <c r="BA61" s="40"/>
      <c r="BB61" s="40"/>
      <c r="BX61" s="36"/>
      <c r="BY61" s="36"/>
      <c r="BZ61" s="36"/>
      <c r="CA61" s="36"/>
      <c r="CB61" s="36"/>
      <c r="CC61" s="36"/>
    </row>
    <row r="62" spans="1:81" x14ac:dyDescent="0.2">
      <c r="A62" s="53"/>
      <c r="B62" s="54"/>
      <c r="C62" s="55"/>
      <c r="D62" s="55"/>
      <c r="E62" s="55"/>
      <c r="F62" s="55"/>
      <c r="G62" s="55"/>
      <c r="H62" s="55"/>
      <c r="I62" s="55"/>
      <c r="J62" s="55"/>
      <c r="K62" s="55"/>
      <c r="L62" s="55"/>
      <c r="M62" s="56"/>
      <c r="N62" s="57"/>
      <c r="O62" s="58"/>
      <c r="P62" s="812"/>
      <c r="Q62" s="812"/>
      <c r="R62" s="812"/>
      <c r="S62" s="59"/>
      <c r="T62" s="59"/>
      <c r="U62" s="57"/>
      <c r="V62" s="58"/>
      <c r="W62" s="58"/>
      <c r="X62" s="116"/>
      <c r="Y62" s="116"/>
      <c r="Z62" s="116"/>
      <c r="AA62" s="116"/>
      <c r="AB62" s="116"/>
      <c r="AC62" s="116"/>
      <c r="AD62" s="58"/>
      <c r="AE62" s="58"/>
      <c r="AF62" s="58"/>
      <c r="AG62" s="116"/>
      <c r="AH62" s="58"/>
      <c r="AI62" s="58"/>
      <c r="AJ62" s="58"/>
      <c r="AZ62" s="40"/>
      <c r="BA62" s="40"/>
      <c r="BB62" s="40"/>
      <c r="BX62" s="36"/>
      <c r="BY62" s="36"/>
      <c r="BZ62" s="36"/>
      <c r="CA62" s="36"/>
      <c r="CB62" s="36"/>
      <c r="CC62" s="36"/>
    </row>
    <row r="63" spans="1:81" x14ac:dyDescent="0.2">
      <c r="A63" s="53"/>
      <c r="B63" s="54"/>
      <c r="C63" s="55"/>
      <c r="D63" s="55"/>
      <c r="E63" s="55"/>
      <c r="F63" s="55"/>
      <c r="G63" s="55"/>
      <c r="H63" s="55"/>
      <c r="I63" s="55"/>
      <c r="J63" s="55"/>
      <c r="K63" s="55"/>
      <c r="L63" s="55"/>
      <c r="M63" s="56"/>
      <c r="N63" s="57"/>
      <c r="O63" s="58"/>
      <c r="P63" s="812"/>
      <c r="Q63" s="812"/>
      <c r="R63" s="812"/>
      <c r="S63" s="59"/>
      <c r="T63" s="59"/>
      <c r="U63" s="57"/>
      <c r="V63" s="58"/>
      <c r="W63" s="58"/>
      <c r="X63" s="116"/>
      <c r="Y63" s="116"/>
      <c r="Z63" s="116"/>
      <c r="AA63" s="116"/>
      <c r="AB63" s="116"/>
      <c r="AC63" s="116"/>
      <c r="AD63" s="58"/>
      <c r="AE63" s="58"/>
      <c r="AF63" s="58"/>
      <c r="AG63" s="116"/>
      <c r="AH63" s="58"/>
      <c r="AI63" s="58"/>
      <c r="AJ63" s="58"/>
      <c r="AZ63" s="40"/>
      <c r="BA63" s="40"/>
      <c r="BB63" s="40"/>
      <c r="BX63" s="36"/>
      <c r="BY63" s="36"/>
      <c r="BZ63" s="36"/>
      <c r="CA63" s="36"/>
      <c r="CB63" s="36"/>
      <c r="CC63" s="36"/>
    </row>
    <row r="64" spans="1:81" x14ac:dyDescent="0.2">
      <c r="A64" s="53"/>
      <c r="B64" s="54"/>
      <c r="C64" s="55"/>
      <c r="D64" s="55"/>
      <c r="E64" s="55"/>
      <c r="F64" s="55"/>
      <c r="G64" s="55"/>
      <c r="H64" s="55"/>
      <c r="I64" s="55"/>
      <c r="J64" s="55"/>
      <c r="K64" s="55"/>
      <c r="L64" s="55"/>
      <c r="M64" s="56"/>
      <c r="N64" s="57"/>
      <c r="O64" s="58"/>
      <c r="P64" s="812"/>
      <c r="Q64" s="812"/>
      <c r="R64" s="812"/>
      <c r="S64" s="59"/>
      <c r="T64" s="59"/>
      <c r="U64" s="57"/>
      <c r="V64" s="58"/>
      <c r="W64" s="58"/>
      <c r="X64" s="116"/>
      <c r="Y64" s="116"/>
      <c r="Z64" s="116"/>
      <c r="AA64" s="116"/>
      <c r="AB64" s="116"/>
      <c r="AC64" s="116"/>
      <c r="AD64" s="58"/>
      <c r="AE64" s="58"/>
      <c r="AF64" s="58"/>
      <c r="AG64" s="116"/>
      <c r="AH64" s="58"/>
      <c r="AI64" s="58"/>
      <c r="AJ64" s="58"/>
      <c r="AZ64" s="40"/>
      <c r="BA64" s="40"/>
      <c r="BB64" s="40"/>
      <c r="BX64" s="36"/>
      <c r="BY64" s="36"/>
      <c r="BZ64" s="36"/>
      <c r="CA64" s="36"/>
      <c r="CB64" s="36"/>
      <c r="CC64" s="36"/>
    </row>
    <row r="65" spans="1:81" x14ac:dyDescent="0.2">
      <c r="A65" s="53"/>
      <c r="B65" s="54"/>
      <c r="C65" s="55"/>
      <c r="D65" s="55"/>
      <c r="E65" s="55"/>
      <c r="F65" s="55"/>
      <c r="G65" s="55"/>
      <c r="H65" s="55"/>
      <c r="I65" s="55"/>
      <c r="J65" s="55"/>
      <c r="K65" s="55"/>
      <c r="L65" s="55"/>
      <c r="M65" s="56"/>
      <c r="N65" s="57"/>
      <c r="O65" s="58"/>
      <c r="P65" s="812"/>
      <c r="Q65" s="812"/>
      <c r="R65" s="812"/>
      <c r="S65" s="59"/>
      <c r="T65" s="59"/>
      <c r="U65" s="57"/>
      <c r="V65" s="58"/>
      <c r="W65" s="58"/>
      <c r="X65" s="116"/>
      <c r="Y65" s="116"/>
      <c r="Z65" s="116"/>
      <c r="AA65" s="116"/>
      <c r="AB65" s="116"/>
      <c r="AC65" s="116"/>
      <c r="AD65" s="58"/>
      <c r="AE65" s="58"/>
      <c r="AF65" s="58"/>
      <c r="AG65" s="116"/>
      <c r="AH65" s="58"/>
      <c r="AI65" s="58"/>
      <c r="AJ65" s="58"/>
      <c r="AZ65" s="40"/>
      <c r="BA65" s="40"/>
      <c r="BB65" s="40"/>
      <c r="BX65" s="36"/>
      <c r="BY65" s="36"/>
      <c r="BZ65" s="36"/>
      <c r="CA65" s="36"/>
      <c r="CB65" s="36"/>
      <c r="CC65" s="36"/>
    </row>
    <row r="66" spans="1:81" x14ac:dyDescent="0.2">
      <c r="A66" s="53"/>
      <c r="B66" s="54"/>
      <c r="C66" s="55"/>
      <c r="D66" s="55"/>
      <c r="E66" s="55"/>
      <c r="F66" s="55"/>
      <c r="G66" s="55"/>
      <c r="H66" s="55"/>
      <c r="I66" s="55"/>
      <c r="J66" s="55"/>
      <c r="K66" s="55"/>
      <c r="L66" s="55"/>
      <c r="M66" s="56"/>
      <c r="N66" s="57"/>
      <c r="O66" s="58"/>
      <c r="P66" s="812"/>
      <c r="Q66" s="812"/>
      <c r="R66" s="812"/>
      <c r="S66" s="59"/>
      <c r="T66" s="59"/>
      <c r="U66" s="57"/>
      <c r="V66" s="58"/>
      <c r="W66" s="58"/>
      <c r="X66" s="116"/>
      <c r="Y66" s="116"/>
      <c r="Z66" s="116"/>
      <c r="AA66" s="116"/>
      <c r="AB66" s="116"/>
      <c r="AC66" s="116"/>
      <c r="AD66" s="58"/>
      <c r="AE66" s="58"/>
      <c r="AF66" s="58"/>
      <c r="AG66" s="116"/>
      <c r="AH66" s="58"/>
      <c r="AI66" s="58"/>
      <c r="AJ66" s="58"/>
      <c r="AZ66" s="40"/>
      <c r="BA66" s="40"/>
      <c r="BB66" s="40"/>
      <c r="BX66" s="36"/>
      <c r="BY66" s="36"/>
      <c r="BZ66" s="36"/>
      <c r="CA66" s="36"/>
      <c r="CB66" s="36"/>
      <c r="CC66" s="36"/>
    </row>
    <row r="67" spans="1:81" x14ac:dyDescent="0.2">
      <c r="A67" s="53"/>
      <c r="B67" s="54"/>
      <c r="C67" s="55"/>
      <c r="D67" s="55"/>
      <c r="E67" s="55"/>
      <c r="F67" s="55"/>
      <c r="G67" s="55"/>
      <c r="H67" s="55"/>
      <c r="I67" s="55"/>
      <c r="J67" s="55"/>
      <c r="K67" s="55"/>
      <c r="L67" s="55"/>
      <c r="M67" s="56"/>
      <c r="N67" s="57"/>
      <c r="O67" s="58"/>
      <c r="P67" s="812"/>
      <c r="Q67" s="812"/>
      <c r="R67" s="812"/>
      <c r="S67" s="59"/>
      <c r="T67" s="59"/>
      <c r="U67" s="57"/>
      <c r="V67" s="58"/>
      <c r="W67" s="58"/>
      <c r="X67" s="116"/>
      <c r="Y67" s="116"/>
      <c r="Z67" s="116"/>
      <c r="AA67" s="116"/>
      <c r="AB67" s="116"/>
      <c r="AC67" s="116"/>
      <c r="AD67" s="58"/>
      <c r="AE67" s="58"/>
      <c r="AF67" s="58"/>
      <c r="AG67" s="116"/>
      <c r="AH67" s="58"/>
      <c r="AI67" s="58"/>
      <c r="AJ67" s="58"/>
      <c r="AZ67" s="40"/>
      <c r="BA67" s="40"/>
      <c r="BB67" s="40"/>
      <c r="BX67" s="36"/>
      <c r="BY67" s="36"/>
      <c r="BZ67" s="36"/>
      <c r="CA67" s="36"/>
      <c r="CB67" s="36"/>
      <c r="CC67" s="36"/>
    </row>
    <row r="68" spans="1:81" x14ac:dyDescent="0.2">
      <c r="A68" s="53"/>
      <c r="B68" s="54"/>
      <c r="C68" s="55"/>
      <c r="D68" s="55"/>
      <c r="E68" s="55"/>
      <c r="F68" s="55"/>
      <c r="G68" s="55"/>
      <c r="H68" s="55"/>
      <c r="I68" s="55"/>
      <c r="J68" s="55"/>
      <c r="K68" s="55"/>
      <c r="L68" s="55"/>
      <c r="M68" s="56"/>
      <c r="N68" s="57"/>
      <c r="O68" s="58"/>
      <c r="P68" s="812"/>
      <c r="Q68" s="812"/>
      <c r="R68" s="812"/>
      <c r="S68" s="59"/>
      <c r="T68" s="59"/>
      <c r="U68" s="57"/>
      <c r="V68" s="58"/>
      <c r="W68" s="58"/>
      <c r="X68" s="116"/>
      <c r="Y68" s="116"/>
      <c r="Z68" s="116"/>
      <c r="AA68" s="116"/>
      <c r="AB68" s="116"/>
      <c r="AC68" s="116"/>
      <c r="AD68" s="58"/>
      <c r="AE68" s="58"/>
      <c r="AF68" s="58"/>
      <c r="AG68" s="116"/>
      <c r="AH68" s="58"/>
      <c r="AI68" s="58"/>
      <c r="AJ68" s="58"/>
      <c r="AZ68" s="40"/>
      <c r="BA68" s="40"/>
      <c r="BB68" s="40"/>
      <c r="BX68" s="36"/>
      <c r="BY68" s="36"/>
      <c r="BZ68" s="36"/>
      <c r="CA68" s="36"/>
      <c r="CB68" s="36"/>
      <c r="CC68" s="36"/>
    </row>
    <row r="69" spans="1:81" x14ac:dyDescent="0.2">
      <c r="A69" s="53"/>
      <c r="B69" s="54"/>
      <c r="C69" s="55"/>
      <c r="D69" s="55"/>
      <c r="E69" s="55"/>
      <c r="F69" s="55"/>
      <c r="G69" s="55"/>
      <c r="H69" s="55"/>
      <c r="I69" s="55"/>
      <c r="J69" s="55"/>
      <c r="K69" s="55"/>
      <c r="L69" s="55"/>
      <c r="M69" s="56"/>
      <c r="N69" s="57"/>
      <c r="O69" s="58"/>
      <c r="P69" s="812"/>
      <c r="Q69" s="812"/>
      <c r="R69" s="812"/>
      <c r="S69" s="59"/>
      <c r="T69" s="59"/>
      <c r="U69" s="57"/>
      <c r="V69" s="58"/>
      <c r="W69" s="58"/>
      <c r="X69" s="116"/>
      <c r="Y69" s="116"/>
      <c r="Z69" s="116"/>
      <c r="AA69" s="116"/>
      <c r="AB69" s="116"/>
      <c r="AC69" s="116"/>
      <c r="AD69" s="58"/>
      <c r="AE69" s="58"/>
      <c r="AF69" s="58"/>
      <c r="AG69" s="116"/>
      <c r="AH69" s="58"/>
      <c r="AI69" s="58"/>
      <c r="AJ69" s="58"/>
      <c r="AZ69" s="40"/>
      <c r="BA69" s="40"/>
      <c r="BB69" s="40"/>
      <c r="BX69" s="36"/>
      <c r="BY69" s="36"/>
      <c r="BZ69" s="36"/>
      <c r="CA69" s="36"/>
      <c r="CB69" s="36"/>
      <c r="CC69" s="36"/>
    </row>
    <row r="70" spans="1:81" x14ac:dyDescent="0.2">
      <c r="A70" s="53"/>
      <c r="B70" s="54"/>
      <c r="C70" s="55"/>
      <c r="D70" s="55"/>
      <c r="E70" s="55"/>
      <c r="F70" s="55"/>
      <c r="G70" s="55"/>
      <c r="H70" s="55"/>
      <c r="I70" s="55"/>
      <c r="J70" s="55"/>
      <c r="K70" s="55"/>
      <c r="L70" s="55"/>
      <c r="M70" s="56"/>
      <c r="N70" s="57"/>
      <c r="O70" s="58"/>
      <c r="P70" s="812"/>
      <c r="Q70" s="812"/>
      <c r="R70" s="812"/>
      <c r="S70" s="59"/>
      <c r="T70" s="59"/>
      <c r="U70" s="57"/>
      <c r="V70" s="58"/>
      <c r="W70" s="58"/>
      <c r="X70" s="116"/>
      <c r="Y70" s="116"/>
      <c r="Z70" s="116"/>
      <c r="AA70" s="116"/>
      <c r="AB70" s="116"/>
      <c r="AC70" s="116"/>
      <c r="AD70" s="58"/>
      <c r="AE70" s="58"/>
      <c r="AF70" s="58"/>
      <c r="AG70" s="116"/>
      <c r="AH70" s="58"/>
      <c r="AI70" s="58"/>
      <c r="AJ70" s="58"/>
      <c r="AZ70" s="40"/>
      <c r="BA70" s="40"/>
      <c r="BB70" s="40"/>
      <c r="BX70" s="36"/>
      <c r="BY70" s="36"/>
      <c r="BZ70" s="36"/>
      <c r="CA70" s="36"/>
      <c r="CB70" s="36"/>
      <c r="CC70" s="36"/>
    </row>
    <row r="71" spans="1:81" x14ac:dyDescent="0.2">
      <c r="A71" s="53"/>
      <c r="B71" s="54"/>
      <c r="C71" s="55"/>
      <c r="D71" s="55"/>
      <c r="E71" s="55"/>
      <c r="F71" s="55"/>
      <c r="G71" s="55"/>
      <c r="H71" s="55"/>
      <c r="I71" s="55"/>
      <c r="J71" s="55"/>
      <c r="K71" s="55"/>
      <c r="L71" s="55"/>
      <c r="M71" s="56"/>
      <c r="N71" s="57"/>
      <c r="O71" s="58"/>
      <c r="P71" s="812"/>
      <c r="Q71" s="812"/>
      <c r="R71" s="812"/>
      <c r="S71" s="59"/>
      <c r="T71" s="59"/>
      <c r="U71" s="57"/>
      <c r="V71" s="58"/>
      <c r="W71" s="58"/>
      <c r="X71" s="116"/>
      <c r="Y71" s="116"/>
      <c r="Z71" s="116"/>
      <c r="AA71" s="116"/>
      <c r="AB71" s="116"/>
      <c r="AC71" s="116"/>
      <c r="AD71" s="58"/>
      <c r="AE71" s="58"/>
      <c r="AF71" s="58"/>
      <c r="AG71" s="116"/>
      <c r="AH71" s="58"/>
      <c r="AI71" s="58"/>
      <c r="AJ71" s="58"/>
      <c r="AZ71" s="40"/>
      <c r="BA71" s="40"/>
      <c r="BB71" s="40"/>
      <c r="BX71" s="36"/>
      <c r="BY71" s="36"/>
      <c r="BZ71" s="36"/>
      <c r="CA71" s="36"/>
      <c r="CB71" s="36"/>
      <c r="CC71" s="36"/>
    </row>
    <row r="72" spans="1:81" x14ac:dyDescent="0.2">
      <c r="A72" s="53"/>
      <c r="B72" s="54"/>
      <c r="C72" s="55"/>
      <c r="D72" s="55"/>
      <c r="E72" s="55"/>
      <c r="F72" s="55"/>
      <c r="G72" s="55"/>
      <c r="H72" s="55"/>
      <c r="I72" s="55"/>
      <c r="J72" s="55"/>
      <c r="K72" s="55"/>
      <c r="L72" s="55"/>
      <c r="M72" s="56"/>
      <c r="N72" s="57"/>
      <c r="O72" s="58"/>
      <c r="P72" s="812"/>
      <c r="Q72" s="812"/>
      <c r="R72" s="812"/>
      <c r="S72" s="59"/>
      <c r="T72" s="59"/>
      <c r="U72" s="57"/>
      <c r="V72" s="58"/>
      <c r="W72" s="58"/>
      <c r="X72" s="116"/>
      <c r="Y72" s="116"/>
      <c r="Z72" s="116"/>
      <c r="AA72" s="116"/>
      <c r="AB72" s="116"/>
      <c r="AC72" s="116"/>
      <c r="AD72" s="58"/>
      <c r="AE72" s="58"/>
      <c r="AF72" s="58"/>
      <c r="AG72" s="116"/>
      <c r="AH72" s="58"/>
      <c r="AI72" s="58"/>
      <c r="AJ72" s="58"/>
      <c r="AZ72" s="40"/>
      <c r="BA72" s="40"/>
      <c r="BB72" s="40"/>
      <c r="BX72" s="36"/>
      <c r="BY72" s="36"/>
      <c r="BZ72" s="36"/>
      <c r="CA72" s="36"/>
      <c r="CB72" s="36"/>
      <c r="CC72" s="36"/>
    </row>
    <row r="73" spans="1:81" x14ac:dyDescent="0.2">
      <c r="A73" s="53"/>
      <c r="B73" s="54"/>
      <c r="C73" s="55"/>
      <c r="D73" s="55"/>
      <c r="E73" s="55"/>
      <c r="F73" s="55"/>
      <c r="G73" s="55"/>
      <c r="H73" s="55"/>
      <c r="I73" s="55"/>
      <c r="J73" s="55"/>
      <c r="K73" s="55"/>
      <c r="L73" s="55"/>
      <c r="M73" s="56"/>
      <c r="N73" s="57"/>
      <c r="O73" s="58"/>
      <c r="P73" s="812"/>
      <c r="Q73" s="812"/>
      <c r="R73" s="812"/>
      <c r="S73" s="59"/>
      <c r="T73" s="59"/>
      <c r="U73" s="57"/>
      <c r="V73" s="58"/>
      <c r="W73" s="58"/>
      <c r="X73" s="116"/>
      <c r="Y73" s="116"/>
      <c r="Z73" s="116"/>
      <c r="AA73" s="116"/>
      <c r="AB73" s="116"/>
      <c r="AC73" s="116"/>
      <c r="AD73" s="58"/>
      <c r="AE73" s="58"/>
      <c r="AF73" s="58"/>
      <c r="AG73" s="116"/>
      <c r="AH73" s="58"/>
      <c r="AI73" s="58"/>
      <c r="AJ73" s="58"/>
      <c r="AZ73" s="40"/>
      <c r="BA73" s="40"/>
      <c r="BB73" s="40"/>
      <c r="BX73" s="36"/>
      <c r="BY73" s="36"/>
      <c r="BZ73" s="36"/>
      <c r="CA73" s="36"/>
      <c r="CB73" s="36"/>
      <c r="CC73" s="36"/>
    </row>
    <row r="74" spans="1:81" x14ac:dyDescent="0.2">
      <c r="A74" s="53"/>
      <c r="B74" s="54"/>
      <c r="C74" s="55"/>
      <c r="D74" s="55"/>
      <c r="E74" s="55"/>
      <c r="F74" s="55"/>
      <c r="G74" s="55"/>
      <c r="H74" s="55"/>
      <c r="I74" s="55"/>
      <c r="J74" s="55"/>
      <c r="K74" s="55"/>
      <c r="L74" s="55"/>
      <c r="M74" s="56"/>
      <c r="N74" s="57"/>
      <c r="O74" s="58"/>
      <c r="P74" s="812"/>
      <c r="Q74" s="812"/>
      <c r="R74" s="812"/>
      <c r="S74" s="59"/>
      <c r="T74" s="59"/>
      <c r="U74" s="57"/>
      <c r="V74" s="58"/>
      <c r="W74" s="58"/>
      <c r="X74" s="116"/>
      <c r="Y74" s="116"/>
      <c r="Z74" s="116"/>
      <c r="AA74" s="116"/>
      <c r="AB74" s="116"/>
      <c r="AC74" s="116"/>
      <c r="AD74" s="58"/>
      <c r="AE74" s="58"/>
      <c r="AF74" s="58"/>
      <c r="AG74" s="116"/>
      <c r="AH74" s="58"/>
      <c r="AI74" s="58"/>
      <c r="AJ74" s="58"/>
      <c r="AZ74" s="40"/>
      <c r="BA74" s="40"/>
      <c r="BB74" s="40"/>
      <c r="BX74" s="36"/>
      <c r="BY74" s="36"/>
      <c r="BZ74" s="36"/>
      <c r="CA74" s="36"/>
      <c r="CB74" s="36"/>
      <c r="CC74" s="36"/>
    </row>
    <row r="75" spans="1:81" x14ac:dyDescent="0.2">
      <c r="A75" s="53"/>
      <c r="B75" s="54"/>
      <c r="C75" s="55"/>
      <c r="D75" s="55"/>
      <c r="E75" s="55"/>
      <c r="F75" s="55"/>
      <c r="G75" s="55"/>
      <c r="H75" s="55"/>
      <c r="I75" s="55"/>
      <c r="J75" s="55"/>
      <c r="K75" s="55"/>
      <c r="L75" s="55"/>
      <c r="M75" s="56"/>
      <c r="N75" s="57"/>
      <c r="O75" s="58"/>
      <c r="P75" s="812"/>
      <c r="Q75" s="812"/>
      <c r="R75" s="812"/>
      <c r="S75" s="59"/>
      <c r="T75" s="59"/>
      <c r="U75" s="57"/>
      <c r="V75" s="58"/>
      <c r="W75" s="58"/>
      <c r="X75" s="116"/>
      <c r="Y75" s="116"/>
      <c r="Z75" s="116"/>
      <c r="AA75" s="116"/>
      <c r="AB75" s="116"/>
      <c r="AC75" s="116"/>
      <c r="AD75" s="58"/>
      <c r="AE75" s="58"/>
      <c r="AF75" s="58"/>
      <c r="AG75" s="116"/>
      <c r="AH75" s="58"/>
      <c r="AI75" s="58"/>
      <c r="AJ75" s="58"/>
      <c r="AZ75" s="40"/>
      <c r="BA75" s="40"/>
      <c r="BB75" s="40"/>
      <c r="BX75" s="36"/>
      <c r="BY75" s="36"/>
      <c r="BZ75" s="36"/>
      <c r="CA75" s="36"/>
      <c r="CB75" s="36"/>
      <c r="CC75" s="36"/>
    </row>
    <row r="76" spans="1:81" x14ac:dyDescent="0.2">
      <c r="A76" s="53"/>
      <c r="B76" s="54"/>
      <c r="C76" s="55"/>
      <c r="D76" s="55"/>
      <c r="E76" s="55"/>
      <c r="F76" s="55"/>
      <c r="G76" s="55"/>
      <c r="H76" s="55"/>
      <c r="I76" s="55"/>
      <c r="J76" s="55"/>
      <c r="K76" s="55"/>
      <c r="L76" s="55"/>
      <c r="M76" s="56"/>
      <c r="N76" s="57"/>
      <c r="O76" s="58"/>
      <c r="P76" s="812"/>
      <c r="Q76" s="812"/>
      <c r="R76" s="812"/>
      <c r="S76" s="59"/>
      <c r="T76" s="59"/>
      <c r="U76" s="57"/>
      <c r="V76" s="58"/>
      <c r="W76" s="58"/>
      <c r="X76" s="116"/>
      <c r="Y76" s="116"/>
      <c r="Z76" s="116"/>
      <c r="AA76" s="116"/>
      <c r="AB76" s="116"/>
      <c r="AC76" s="116"/>
      <c r="AD76" s="58"/>
      <c r="AE76" s="58"/>
      <c r="AF76" s="58"/>
      <c r="AG76" s="116"/>
      <c r="AH76" s="58"/>
      <c r="AI76" s="58"/>
      <c r="AJ76" s="58"/>
      <c r="AZ76" s="40"/>
      <c r="BA76" s="40"/>
      <c r="BB76" s="40"/>
      <c r="BX76" s="36"/>
      <c r="BY76" s="36"/>
      <c r="BZ76" s="36"/>
      <c r="CA76" s="36"/>
      <c r="CB76" s="36"/>
      <c r="CC76" s="36"/>
    </row>
    <row r="77" spans="1:81" x14ac:dyDescent="0.2">
      <c r="A77" s="53"/>
      <c r="B77" s="54"/>
      <c r="C77" s="55"/>
      <c r="D77" s="55"/>
      <c r="E77" s="55"/>
      <c r="F77" s="55"/>
      <c r="G77" s="55"/>
      <c r="H77" s="55"/>
      <c r="I77" s="55"/>
      <c r="J77" s="55"/>
      <c r="K77" s="55"/>
      <c r="L77" s="55"/>
      <c r="M77" s="56"/>
      <c r="N77" s="57"/>
      <c r="O77" s="58"/>
      <c r="P77" s="812"/>
      <c r="Q77" s="812"/>
      <c r="R77" s="812"/>
      <c r="S77" s="59"/>
      <c r="T77" s="59"/>
      <c r="U77" s="57"/>
      <c r="V77" s="58"/>
      <c r="W77" s="58"/>
      <c r="X77" s="116"/>
      <c r="Y77" s="116"/>
      <c r="Z77" s="116"/>
      <c r="AA77" s="116"/>
      <c r="AB77" s="116"/>
      <c r="AC77" s="116"/>
      <c r="AD77" s="58"/>
      <c r="AE77" s="58"/>
      <c r="AF77" s="58"/>
      <c r="AG77" s="116"/>
      <c r="AH77" s="58"/>
      <c r="AI77" s="58"/>
      <c r="AJ77" s="58"/>
      <c r="AZ77" s="40"/>
      <c r="BA77" s="40"/>
      <c r="BB77" s="40"/>
      <c r="BX77" s="36"/>
      <c r="BY77" s="36"/>
      <c r="BZ77" s="36"/>
      <c r="CA77" s="36"/>
      <c r="CB77" s="36"/>
      <c r="CC77" s="36"/>
    </row>
    <row r="78" spans="1:81" x14ac:dyDescent="0.2">
      <c r="A78" s="53"/>
      <c r="B78" s="54"/>
      <c r="C78" s="55"/>
      <c r="D78" s="55"/>
      <c r="E78" s="55"/>
      <c r="F78" s="55"/>
      <c r="G78" s="55"/>
      <c r="H78" s="55"/>
      <c r="I78" s="55"/>
      <c r="J78" s="55"/>
      <c r="K78" s="55"/>
      <c r="L78" s="55"/>
      <c r="M78" s="56"/>
      <c r="N78" s="57"/>
      <c r="O78" s="58"/>
      <c r="P78" s="812"/>
      <c r="Q78" s="812"/>
      <c r="R78" s="812"/>
      <c r="S78" s="59"/>
      <c r="T78" s="59"/>
      <c r="U78" s="57"/>
      <c r="V78" s="58"/>
      <c r="W78" s="58"/>
      <c r="X78" s="116"/>
      <c r="Y78" s="116"/>
      <c r="Z78" s="116"/>
      <c r="AA78" s="116"/>
      <c r="AB78" s="116"/>
      <c r="AC78" s="116"/>
      <c r="AD78" s="58"/>
      <c r="AE78" s="58"/>
      <c r="AF78" s="58"/>
      <c r="AG78" s="116"/>
      <c r="AH78" s="58"/>
      <c r="AI78" s="58"/>
      <c r="AJ78" s="58"/>
      <c r="AZ78" s="40"/>
      <c r="BA78" s="40"/>
      <c r="BB78" s="40"/>
      <c r="BX78" s="36"/>
      <c r="BY78" s="36"/>
      <c r="BZ78" s="36"/>
      <c r="CA78" s="36"/>
      <c r="CB78" s="36"/>
      <c r="CC78" s="36"/>
    </row>
    <row r="79" spans="1:81" x14ac:dyDescent="0.2">
      <c r="A79" s="53"/>
      <c r="B79" s="54"/>
      <c r="C79" s="55"/>
      <c r="D79" s="55"/>
      <c r="E79" s="55"/>
      <c r="F79" s="55"/>
      <c r="G79" s="55"/>
      <c r="H79" s="55"/>
      <c r="I79" s="55"/>
      <c r="J79" s="55"/>
      <c r="K79" s="55"/>
      <c r="L79" s="55"/>
      <c r="M79" s="56"/>
      <c r="N79" s="57"/>
      <c r="O79" s="58"/>
      <c r="P79" s="812"/>
      <c r="Q79" s="812"/>
      <c r="R79" s="812"/>
      <c r="S79" s="59"/>
      <c r="T79" s="59"/>
      <c r="U79" s="57"/>
      <c r="V79" s="58"/>
      <c r="W79" s="58"/>
      <c r="X79" s="116"/>
      <c r="Y79" s="116"/>
      <c r="Z79" s="116"/>
      <c r="AA79" s="116"/>
      <c r="AB79" s="116"/>
      <c r="AC79" s="116"/>
      <c r="AD79" s="58"/>
      <c r="AE79" s="58"/>
      <c r="AF79" s="58"/>
      <c r="AG79" s="116"/>
      <c r="AH79" s="58"/>
      <c r="AI79" s="58"/>
      <c r="AJ79" s="58"/>
      <c r="AZ79" s="40"/>
      <c r="BA79" s="40"/>
      <c r="BB79" s="40"/>
      <c r="BX79" s="36"/>
      <c r="BY79" s="36"/>
      <c r="BZ79" s="36"/>
      <c r="CA79" s="36"/>
      <c r="CB79" s="36"/>
      <c r="CC79" s="36"/>
    </row>
    <row r="80" spans="1:81" x14ac:dyDescent="0.2">
      <c r="A80" s="53"/>
      <c r="B80" s="54"/>
      <c r="C80" s="55"/>
      <c r="D80" s="55"/>
      <c r="E80" s="55"/>
      <c r="F80" s="55"/>
      <c r="G80" s="55"/>
      <c r="H80" s="55"/>
      <c r="I80" s="55"/>
      <c r="J80" s="55"/>
      <c r="K80" s="55"/>
      <c r="L80" s="55"/>
      <c r="M80" s="56"/>
      <c r="N80" s="57"/>
      <c r="O80" s="58"/>
      <c r="P80" s="812"/>
      <c r="Q80" s="812"/>
      <c r="R80" s="812"/>
      <c r="S80" s="59"/>
      <c r="T80" s="59"/>
      <c r="U80" s="57"/>
      <c r="V80" s="58"/>
      <c r="W80" s="58"/>
      <c r="X80" s="116"/>
      <c r="Y80" s="116"/>
      <c r="Z80" s="116"/>
      <c r="AA80" s="116"/>
      <c r="AB80" s="116"/>
      <c r="AC80" s="116"/>
      <c r="AD80" s="58"/>
      <c r="AE80" s="58"/>
      <c r="AF80" s="58"/>
      <c r="AG80" s="116"/>
      <c r="AH80" s="58"/>
      <c r="AI80" s="58"/>
      <c r="AJ80" s="58"/>
      <c r="AZ80" s="40"/>
      <c r="BA80" s="40"/>
      <c r="BB80" s="40"/>
      <c r="BX80" s="36"/>
      <c r="BY80" s="36"/>
      <c r="BZ80" s="36"/>
      <c r="CA80" s="36"/>
      <c r="CB80" s="36"/>
      <c r="CC80" s="36"/>
    </row>
    <row r="81" spans="1:81" x14ac:dyDescent="0.2">
      <c r="A81" s="53"/>
      <c r="B81" s="54"/>
      <c r="C81" s="55"/>
      <c r="D81" s="55"/>
      <c r="E81" s="55"/>
      <c r="F81" s="55"/>
      <c r="G81" s="55"/>
      <c r="H81" s="55"/>
      <c r="I81" s="55"/>
      <c r="J81" s="55"/>
      <c r="K81" s="55"/>
      <c r="L81" s="55"/>
      <c r="M81" s="56"/>
      <c r="N81" s="57"/>
      <c r="O81" s="58"/>
      <c r="P81" s="812"/>
      <c r="Q81" s="812"/>
      <c r="R81" s="812"/>
      <c r="S81" s="59"/>
      <c r="T81" s="59"/>
      <c r="U81" s="57"/>
      <c r="V81" s="58"/>
      <c r="W81" s="58"/>
      <c r="X81" s="116"/>
      <c r="Y81" s="116"/>
      <c r="Z81" s="116"/>
      <c r="AA81" s="116"/>
      <c r="AB81" s="116"/>
      <c r="AC81" s="116"/>
      <c r="AD81" s="58"/>
      <c r="AE81" s="58"/>
      <c r="AF81" s="58"/>
      <c r="AG81" s="116"/>
      <c r="AH81" s="58"/>
      <c r="AI81" s="58"/>
      <c r="AJ81" s="58"/>
      <c r="AZ81" s="40"/>
      <c r="BA81" s="40"/>
      <c r="BB81" s="40"/>
      <c r="BX81" s="36"/>
      <c r="BY81" s="36"/>
      <c r="BZ81" s="36"/>
      <c r="CA81" s="36"/>
      <c r="CB81" s="36"/>
      <c r="CC81" s="36"/>
    </row>
    <row r="82" spans="1:81" x14ac:dyDescent="0.2">
      <c r="A82" s="53"/>
      <c r="B82" s="54"/>
      <c r="C82" s="55"/>
      <c r="D82" s="55"/>
      <c r="E82" s="55"/>
      <c r="F82" s="55"/>
      <c r="G82" s="55"/>
      <c r="H82" s="55"/>
      <c r="I82" s="55"/>
      <c r="J82" s="55"/>
      <c r="K82" s="55"/>
      <c r="L82" s="55"/>
      <c r="M82" s="56"/>
      <c r="N82" s="57"/>
      <c r="O82" s="58"/>
      <c r="P82" s="812"/>
      <c r="Q82" s="812"/>
      <c r="R82" s="812"/>
      <c r="S82" s="59"/>
      <c r="T82" s="59"/>
      <c r="U82" s="57"/>
      <c r="V82" s="58"/>
      <c r="W82" s="58"/>
      <c r="X82" s="116"/>
      <c r="Y82" s="116"/>
      <c r="Z82" s="116"/>
      <c r="AA82" s="116"/>
      <c r="AB82" s="116"/>
      <c r="AC82" s="116"/>
      <c r="AD82" s="58"/>
      <c r="AE82" s="58"/>
      <c r="AF82" s="58"/>
      <c r="AG82" s="116"/>
      <c r="AH82" s="58"/>
      <c r="AI82" s="58"/>
      <c r="AJ82" s="58"/>
      <c r="AZ82" s="40"/>
      <c r="BA82" s="40"/>
      <c r="BB82" s="40"/>
      <c r="BX82" s="36"/>
      <c r="BY82" s="36"/>
      <c r="BZ82" s="36"/>
      <c r="CA82" s="36"/>
      <c r="CB82" s="36"/>
      <c r="CC82" s="36"/>
    </row>
    <row r="83" spans="1:81" x14ac:dyDescent="0.2">
      <c r="A83" s="53"/>
      <c r="B83" s="54"/>
      <c r="C83" s="55"/>
      <c r="D83" s="55"/>
      <c r="E83" s="55"/>
      <c r="F83" s="55"/>
      <c r="G83" s="55"/>
      <c r="H83" s="55"/>
      <c r="I83" s="55"/>
      <c r="J83" s="55"/>
      <c r="K83" s="55"/>
      <c r="L83" s="55"/>
      <c r="M83" s="56"/>
      <c r="N83" s="57"/>
      <c r="O83" s="58"/>
      <c r="P83" s="812"/>
      <c r="Q83" s="812"/>
      <c r="R83" s="812"/>
      <c r="S83" s="59"/>
      <c r="T83" s="59"/>
      <c r="U83" s="57"/>
      <c r="V83" s="58"/>
      <c r="W83" s="58"/>
      <c r="X83" s="116"/>
      <c r="Y83" s="116"/>
      <c r="Z83" s="116"/>
      <c r="AA83" s="116"/>
      <c r="AB83" s="116"/>
      <c r="AC83" s="116"/>
      <c r="AD83" s="58"/>
      <c r="AE83" s="58"/>
      <c r="AF83" s="58"/>
      <c r="AG83" s="116"/>
      <c r="AH83" s="58"/>
      <c r="AI83" s="58"/>
      <c r="AJ83" s="58"/>
      <c r="AZ83" s="40"/>
      <c r="BA83" s="40"/>
      <c r="BB83" s="40"/>
      <c r="BX83" s="36"/>
      <c r="BY83" s="36"/>
      <c r="BZ83" s="36"/>
      <c r="CA83" s="36"/>
      <c r="CB83" s="36"/>
      <c r="CC83" s="36"/>
    </row>
    <row r="84" spans="1:81" x14ac:dyDescent="0.2">
      <c r="A84" s="53"/>
      <c r="B84" s="54"/>
      <c r="C84" s="55"/>
      <c r="D84" s="55"/>
      <c r="E84" s="55"/>
      <c r="F84" s="55"/>
      <c r="G84" s="55"/>
      <c r="H84" s="55"/>
      <c r="I84" s="55"/>
      <c r="J84" s="55"/>
      <c r="K84" s="55"/>
      <c r="L84" s="55"/>
      <c r="M84" s="56"/>
      <c r="N84" s="57"/>
      <c r="O84" s="58"/>
      <c r="P84" s="812"/>
      <c r="Q84" s="812"/>
      <c r="R84" s="812"/>
      <c r="S84" s="59"/>
      <c r="T84" s="59"/>
      <c r="U84" s="57"/>
      <c r="V84" s="58"/>
      <c r="W84" s="58"/>
      <c r="X84" s="116"/>
      <c r="Y84" s="116"/>
      <c r="Z84" s="116"/>
      <c r="AA84" s="116"/>
      <c r="AB84" s="116"/>
      <c r="AC84" s="116"/>
      <c r="AD84" s="58"/>
      <c r="AE84" s="58"/>
      <c r="AF84" s="58"/>
      <c r="AG84" s="116"/>
      <c r="AH84" s="58"/>
      <c r="AI84" s="58"/>
      <c r="AJ84" s="58"/>
      <c r="AZ84" s="40"/>
      <c r="BA84" s="40"/>
      <c r="BB84" s="40"/>
      <c r="BX84" s="36"/>
      <c r="BY84" s="36"/>
      <c r="BZ84" s="36"/>
      <c r="CA84" s="36"/>
      <c r="CB84" s="36"/>
      <c r="CC84" s="36"/>
    </row>
    <row r="85" spans="1:81" x14ac:dyDescent="0.2">
      <c r="A85" s="53"/>
      <c r="B85" s="54"/>
      <c r="C85" s="55"/>
      <c r="D85" s="55"/>
      <c r="E85" s="55"/>
      <c r="F85" s="55"/>
      <c r="G85" s="55"/>
      <c r="H85" s="55"/>
      <c r="I85" s="55"/>
      <c r="J85" s="55"/>
      <c r="K85" s="55"/>
      <c r="L85" s="55"/>
      <c r="M85" s="56"/>
      <c r="N85" s="57"/>
      <c r="O85" s="58"/>
      <c r="P85" s="812"/>
      <c r="Q85" s="812"/>
      <c r="R85" s="812"/>
      <c r="S85" s="59"/>
      <c r="T85" s="59"/>
      <c r="U85" s="57"/>
      <c r="V85" s="58"/>
      <c r="W85" s="58"/>
      <c r="X85" s="116"/>
      <c r="Y85" s="116"/>
      <c r="Z85" s="116"/>
      <c r="AA85" s="116"/>
      <c r="AB85" s="116"/>
      <c r="AC85" s="116"/>
      <c r="AD85" s="58"/>
      <c r="AE85" s="58"/>
      <c r="AF85" s="58"/>
      <c r="AG85" s="116"/>
      <c r="AH85" s="58"/>
      <c r="AI85" s="58"/>
      <c r="AJ85" s="58"/>
      <c r="AZ85" s="40"/>
      <c r="BA85" s="40"/>
      <c r="BB85" s="40"/>
      <c r="BX85" s="36"/>
      <c r="BY85" s="36"/>
      <c r="BZ85" s="36"/>
      <c r="CA85" s="36"/>
      <c r="CB85" s="36"/>
      <c r="CC85" s="36"/>
    </row>
    <row r="86" spans="1:81" x14ac:dyDescent="0.2">
      <c r="A86" s="53"/>
      <c r="B86" s="54"/>
      <c r="C86" s="55"/>
      <c r="D86" s="55"/>
      <c r="E86" s="55"/>
      <c r="F86" s="55"/>
      <c r="G86" s="55"/>
      <c r="H86" s="55"/>
      <c r="I86" s="55"/>
      <c r="J86" s="55"/>
      <c r="K86" s="55"/>
      <c r="L86" s="55"/>
      <c r="M86" s="56"/>
      <c r="N86" s="57"/>
      <c r="O86" s="58"/>
      <c r="P86" s="812"/>
      <c r="Q86" s="812"/>
      <c r="R86" s="812"/>
      <c r="S86" s="59"/>
      <c r="T86" s="59"/>
      <c r="U86" s="57"/>
      <c r="V86" s="58"/>
      <c r="W86" s="58"/>
      <c r="X86" s="116"/>
      <c r="Y86" s="116"/>
      <c r="Z86" s="116"/>
      <c r="AA86" s="116"/>
      <c r="AB86" s="116"/>
      <c r="AC86" s="116"/>
      <c r="AD86" s="58"/>
      <c r="AE86" s="58"/>
      <c r="AF86" s="58"/>
      <c r="AG86" s="116"/>
      <c r="AH86" s="58"/>
      <c r="AI86" s="58"/>
      <c r="AJ86" s="58"/>
      <c r="AZ86" s="40"/>
      <c r="BA86" s="40"/>
      <c r="BB86" s="40"/>
      <c r="BX86" s="36"/>
      <c r="BY86" s="36"/>
      <c r="BZ86" s="36"/>
      <c r="CA86" s="36"/>
      <c r="CB86" s="36"/>
      <c r="CC86" s="36"/>
    </row>
    <row r="87" spans="1:81" x14ac:dyDescent="0.2">
      <c r="A87" s="53"/>
      <c r="B87" s="54"/>
      <c r="C87" s="55"/>
      <c r="D87" s="55"/>
      <c r="E87" s="55"/>
      <c r="F87" s="55"/>
      <c r="G87" s="55"/>
      <c r="H87" s="55"/>
      <c r="I87" s="55"/>
      <c r="J87" s="55"/>
      <c r="K87" s="55"/>
      <c r="L87" s="55"/>
      <c r="M87" s="56"/>
      <c r="N87" s="57"/>
      <c r="O87" s="58"/>
      <c r="P87" s="812"/>
      <c r="Q87" s="812"/>
      <c r="R87" s="812"/>
      <c r="S87" s="59"/>
      <c r="T87" s="59"/>
      <c r="U87" s="57"/>
      <c r="V87" s="58"/>
      <c r="W87" s="58"/>
      <c r="X87" s="116"/>
      <c r="Y87" s="116"/>
      <c r="Z87" s="116"/>
      <c r="AA87" s="116"/>
      <c r="AB87" s="116"/>
      <c r="AC87" s="116"/>
      <c r="AD87" s="58"/>
      <c r="AE87" s="58"/>
      <c r="AF87" s="58"/>
      <c r="AG87" s="116"/>
      <c r="AH87" s="58"/>
      <c r="AI87" s="58"/>
      <c r="AJ87" s="58"/>
      <c r="AZ87" s="40"/>
      <c r="BA87" s="40"/>
      <c r="BB87" s="40"/>
      <c r="BX87" s="36"/>
      <c r="BY87" s="36"/>
      <c r="BZ87" s="36"/>
      <c r="CA87" s="36"/>
      <c r="CB87" s="36"/>
      <c r="CC87" s="36"/>
    </row>
    <row r="88" spans="1:81" x14ac:dyDescent="0.2">
      <c r="A88" s="53"/>
      <c r="B88" s="54"/>
      <c r="C88" s="55"/>
      <c r="D88" s="55"/>
      <c r="E88" s="55"/>
      <c r="F88" s="55"/>
      <c r="G88" s="55"/>
      <c r="H88" s="55"/>
      <c r="I88" s="55"/>
      <c r="J88" s="55"/>
      <c r="K88" s="55"/>
      <c r="L88" s="55"/>
      <c r="M88" s="56"/>
      <c r="N88" s="57"/>
      <c r="O88" s="58"/>
      <c r="P88" s="812"/>
      <c r="Q88" s="812"/>
      <c r="R88" s="812"/>
      <c r="S88" s="59"/>
      <c r="T88" s="59"/>
      <c r="U88" s="57"/>
      <c r="V88" s="58"/>
      <c r="W88" s="58"/>
      <c r="X88" s="116"/>
      <c r="Y88" s="116"/>
      <c r="Z88" s="116"/>
      <c r="AA88" s="116"/>
      <c r="AB88" s="116"/>
      <c r="AC88" s="116"/>
      <c r="AD88" s="58"/>
      <c r="AE88" s="58"/>
      <c r="AF88" s="58"/>
      <c r="AG88" s="116"/>
      <c r="AH88" s="58"/>
      <c r="AI88" s="58"/>
      <c r="AJ88" s="58"/>
      <c r="AZ88" s="40"/>
      <c r="BA88" s="40"/>
      <c r="BB88" s="40"/>
      <c r="BX88" s="36"/>
      <c r="BY88" s="36"/>
      <c r="BZ88" s="36"/>
      <c r="CA88" s="36"/>
      <c r="CB88" s="36"/>
      <c r="CC88" s="36"/>
    </row>
    <row r="89" spans="1:81" x14ac:dyDescent="0.2">
      <c r="A89" s="53"/>
      <c r="B89" s="54"/>
      <c r="C89" s="55"/>
      <c r="D89" s="55"/>
      <c r="E89" s="55"/>
      <c r="F89" s="55"/>
      <c r="G89" s="55"/>
      <c r="H89" s="55"/>
      <c r="I89" s="55"/>
      <c r="J89" s="55"/>
      <c r="K89" s="55"/>
      <c r="L89" s="55"/>
      <c r="M89" s="56"/>
      <c r="N89" s="57"/>
      <c r="O89" s="58"/>
      <c r="P89" s="812"/>
      <c r="Q89" s="812"/>
      <c r="R89" s="812"/>
      <c r="S89" s="59"/>
      <c r="T89" s="59"/>
      <c r="U89" s="57"/>
      <c r="V89" s="58"/>
      <c r="W89" s="58"/>
      <c r="X89" s="116"/>
      <c r="Y89" s="116"/>
      <c r="Z89" s="116"/>
      <c r="AA89" s="116"/>
      <c r="AB89" s="116"/>
      <c r="AC89" s="116"/>
      <c r="AD89" s="58"/>
      <c r="AE89" s="58"/>
      <c r="AF89" s="58"/>
      <c r="AG89" s="116"/>
      <c r="AH89" s="58"/>
      <c r="AI89" s="58"/>
      <c r="AJ89" s="58"/>
      <c r="AZ89" s="40"/>
      <c r="BA89" s="40"/>
      <c r="BB89" s="40"/>
      <c r="BX89" s="36"/>
      <c r="BY89" s="36"/>
      <c r="BZ89" s="36"/>
      <c r="CA89" s="36"/>
      <c r="CB89" s="36"/>
      <c r="CC89" s="36"/>
    </row>
    <row r="90" spans="1:81" x14ac:dyDescent="0.2">
      <c r="A90" s="53"/>
      <c r="B90" s="54"/>
      <c r="C90" s="55"/>
      <c r="D90" s="55"/>
      <c r="E90" s="55"/>
      <c r="F90" s="55"/>
      <c r="G90" s="55"/>
      <c r="H90" s="55"/>
      <c r="I90" s="55"/>
      <c r="J90" s="55"/>
      <c r="K90" s="55"/>
      <c r="L90" s="55"/>
      <c r="M90" s="56"/>
      <c r="N90" s="57"/>
      <c r="O90" s="58"/>
      <c r="P90" s="812"/>
      <c r="Q90" s="812"/>
      <c r="R90" s="812"/>
      <c r="S90" s="59"/>
      <c r="T90" s="59"/>
      <c r="U90" s="57"/>
      <c r="V90" s="58"/>
      <c r="W90" s="58"/>
      <c r="X90" s="116"/>
      <c r="Y90" s="116"/>
      <c r="Z90" s="116"/>
      <c r="AA90" s="116"/>
      <c r="AB90" s="116"/>
      <c r="AC90" s="116"/>
      <c r="AD90" s="58"/>
      <c r="AE90" s="58"/>
      <c r="AF90" s="58"/>
      <c r="AG90" s="116"/>
      <c r="AH90" s="58"/>
      <c r="AI90" s="58"/>
      <c r="AJ90" s="58"/>
      <c r="AZ90" s="40"/>
      <c r="BA90" s="40"/>
      <c r="BB90" s="40"/>
      <c r="BX90" s="36"/>
      <c r="BY90" s="36"/>
      <c r="BZ90" s="36"/>
      <c r="CA90" s="36"/>
      <c r="CB90" s="36"/>
      <c r="CC90" s="36"/>
    </row>
    <row r="91" spans="1:81" x14ac:dyDescent="0.2">
      <c r="A91" s="53"/>
      <c r="B91" s="54"/>
      <c r="C91" s="55"/>
      <c r="D91" s="55"/>
      <c r="E91" s="55"/>
      <c r="F91" s="55"/>
      <c r="G91" s="55"/>
      <c r="H91" s="55"/>
      <c r="I91" s="55"/>
      <c r="J91" s="55"/>
      <c r="K91" s="55"/>
      <c r="L91" s="55"/>
      <c r="M91" s="56"/>
      <c r="N91" s="57"/>
      <c r="O91" s="58"/>
      <c r="P91" s="812"/>
      <c r="Q91" s="812"/>
      <c r="R91" s="812"/>
      <c r="S91" s="59"/>
      <c r="T91" s="59"/>
      <c r="U91" s="57"/>
      <c r="V91" s="58"/>
      <c r="W91" s="58"/>
      <c r="X91" s="116"/>
      <c r="Y91" s="116"/>
      <c r="Z91" s="116"/>
      <c r="AA91" s="116"/>
      <c r="AB91" s="116"/>
      <c r="AC91" s="116"/>
      <c r="AD91" s="58"/>
      <c r="AE91" s="58"/>
      <c r="AF91" s="58"/>
      <c r="AG91" s="116"/>
      <c r="AH91" s="58"/>
      <c r="AI91" s="58"/>
      <c r="AJ91" s="58"/>
      <c r="AZ91" s="40"/>
      <c r="BA91" s="40"/>
      <c r="BB91" s="40"/>
      <c r="BX91" s="36"/>
      <c r="BY91" s="36"/>
      <c r="BZ91" s="36"/>
      <c r="CA91" s="36"/>
      <c r="CB91" s="36"/>
      <c r="CC91" s="36"/>
    </row>
    <row r="92" spans="1:81" x14ac:dyDescent="0.2">
      <c r="A92" s="53"/>
      <c r="B92" s="54"/>
      <c r="C92" s="55"/>
      <c r="D92" s="55"/>
      <c r="E92" s="55"/>
      <c r="F92" s="55"/>
      <c r="G92" s="55"/>
      <c r="H92" s="55"/>
      <c r="I92" s="55"/>
      <c r="J92" s="55"/>
      <c r="K92" s="55"/>
      <c r="L92" s="55"/>
      <c r="M92" s="56"/>
      <c r="N92" s="57"/>
      <c r="O92" s="58"/>
      <c r="P92" s="812"/>
      <c r="Q92" s="812"/>
      <c r="R92" s="812"/>
      <c r="S92" s="59"/>
      <c r="T92" s="59"/>
      <c r="U92" s="57"/>
      <c r="V92" s="58"/>
      <c r="W92" s="58"/>
      <c r="X92" s="116"/>
      <c r="Y92" s="116"/>
      <c r="Z92" s="116"/>
      <c r="AA92" s="116"/>
      <c r="AB92" s="116"/>
      <c r="AC92" s="116"/>
      <c r="AD92" s="58"/>
      <c r="AE92" s="58"/>
      <c r="AF92" s="58"/>
      <c r="AG92" s="116"/>
      <c r="AH92" s="58"/>
      <c r="AI92" s="58"/>
      <c r="AJ92" s="58"/>
      <c r="AZ92" s="40"/>
      <c r="BA92" s="40"/>
      <c r="BB92" s="40"/>
      <c r="BX92" s="36"/>
      <c r="BY92" s="36"/>
      <c r="BZ92" s="36"/>
      <c r="CA92" s="36"/>
      <c r="CB92" s="36"/>
      <c r="CC92" s="36"/>
    </row>
    <row r="93" spans="1:81" x14ac:dyDescent="0.2">
      <c r="A93" s="53"/>
      <c r="B93" s="54"/>
      <c r="C93" s="55"/>
      <c r="D93" s="55"/>
      <c r="E93" s="55"/>
      <c r="F93" s="55"/>
      <c r="G93" s="55"/>
      <c r="H93" s="55"/>
      <c r="I93" s="55"/>
      <c r="J93" s="55"/>
      <c r="K93" s="55"/>
      <c r="L93" s="55"/>
      <c r="M93" s="56"/>
      <c r="N93" s="57"/>
      <c r="O93" s="58"/>
      <c r="P93" s="812"/>
      <c r="Q93" s="812"/>
      <c r="R93" s="812"/>
      <c r="S93" s="59"/>
      <c r="T93" s="59"/>
      <c r="U93" s="57"/>
      <c r="V93" s="58"/>
      <c r="W93" s="58"/>
      <c r="X93" s="116"/>
      <c r="Y93" s="116"/>
      <c r="Z93" s="116"/>
      <c r="AA93" s="116"/>
      <c r="AB93" s="116"/>
      <c r="AC93" s="116"/>
      <c r="AD93" s="58"/>
      <c r="AE93" s="58"/>
      <c r="AF93" s="58"/>
      <c r="AG93" s="116"/>
      <c r="AH93" s="58"/>
      <c r="AI93" s="58"/>
      <c r="AJ93" s="58"/>
      <c r="AZ93" s="40"/>
      <c r="BA93" s="40"/>
      <c r="BB93" s="40"/>
      <c r="BX93" s="36"/>
      <c r="BY93" s="36"/>
      <c r="BZ93" s="36"/>
      <c r="CA93" s="36"/>
      <c r="CB93" s="36"/>
      <c r="CC93" s="36"/>
    </row>
    <row r="94" spans="1:81" x14ac:dyDescent="0.2">
      <c r="A94" s="53"/>
      <c r="B94" s="54"/>
      <c r="C94" s="55"/>
      <c r="D94" s="55"/>
      <c r="E94" s="55"/>
      <c r="F94" s="55"/>
      <c r="G94" s="55"/>
      <c r="H94" s="55"/>
      <c r="I94" s="55"/>
      <c r="J94" s="55"/>
      <c r="K94" s="55"/>
      <c r="L94" s="55"/>
      <c r="M94" s="56"/>
      <c r="N94" s="57"/>
      <c r="O94" s="58"/>
      <c r="P94" s="812"/>
      <c r="Q94" s="812"/>
      <c r="R94" s="812"/>
      <c r="S94" s="59"/>
      <c r="T94" s="59"/>
      <c r="U94" s="57"/>
      <c r="V94" s="58"/>
      <c r="W94" s="58"/>
      <c r="X94" s="116"/>
      <c r="Y94" s="116"/>
      <c r="Z94" s="116"/>
      <c r="AA94" s="116"/>
      <c r="AB94" s="116"/>
      <c r="AC94" s="116"/>
      <c r="AD94" s="58"/>
      <c r="AE94" s="58"/>
      <c r="AF94" s="58"/>
      <c r="AG94" s="116"/>
      <c r="AH94" s="58"/>
      <c r="AI94" s="58"/>
      <c r="AJ94" s="58"/>
      <c r="AZ94" s="40"/>
      <c r="BA94" s="40"/>
      <c r="BB94" s="40"/>
      <c r="BX94" s="36"/>
      <c r="BY94" s="36"/>
      <c r="BZ94" s="36"/>
      <c r="CA94" s="36"/>
      <c r="CB94" s="36"/>
      <c r="CC94" s="36"/>
    </row>
    <row r="95" spans="1:81" x14ac:dyDescent="0.2">
      <c r="A95" s="53"/>
      <c r="B95" s="54"/>
      <c r="C95" s="55"/>
      <c r="D95" s="55"/>
      <c r="E95" s="55"/>
      <c r="F95" s="55"/>
      <c r="G95" s="55"/>
      <c r="H95" s="55"/>
      <c r="I95" s="55"/>
      <c r="J95" s="55"/>
      <c r="K95" s="55"/>
      <c r="L95" s="55"/>
      <c r="M95" s="56"/>
      <c r="N95" s="57"/>
      <c r="O95" s="58"/>
      <c r="P95" s="812"/>
      <c r="Q95" s="812"/>
      <c r="R95" s="812"/>
      <c r="S95" s="59"/>
      <c r="T95" s="59"/>
      <c r="U95" s="57"/>
      <c r="V95" s="58"/>
      <c r="W95" s="58"/>
      <c r="X95" s="116"/>
      <c r="Y95" s="116"/>
      <c r="Z95" s="116"/>
      <c r="AA95" s="116"/>
      <c r="AB95" s="116"/>
      <c r="AC95" s="116"/>
      <c r="AD95" s="58"/>
      <c r="AE95" s="58"/>
      <c r="AF95" s="58"/>
      <c r="AG95" s="116"/>
      <c r="AH95" s="58"/>
      <c r="AI95" s="58"/>
      <c r="AJ95" s="58"/>
      <c r="AZ95" s="40"/>
      <c r="BA95" s="40"/>
      <c r="BB95" s="40"/>
      <c r="BX95" s="36"/>
      <c r="BY95" s="36"/>
      <c r="BZ95" s="36"/>
      <c r="CA95" s="36"/>
      <c r="CB95" s="36"/>
      <c r="CC95" s="36"/>
    </row>
    <row r="96" spans="1:81" x14ac:dyDescent="0.2">
      <c r="A96" s="53"/>
      <c r="B96" s="54"/>
      <c r="C96" s="55"/>
      <c r="D96" s="55"/>
      <c r="E96" s="55"/>
      <c r="F96" s="55"/>
      <c r="G96" s="55"/>
      <c r="H96" s="55"/>
      <c r="I96" s="55"/>
      <c r="J96" s="55"/>
      <c r="K96" s="55"/>
      <c r="L96" s="55"/>
      <c r="M96" s="56"/>
      <c r="N96" s="57"/>
      <c r="O96" s="58"/>
      <c r="P96" s="812"/>
      <c r="Q96" s="812"/>
      <c r="R96" s="812"/>
      <c r="S96" s="59"/>
      <c r="T96" s="59"/>
      <c r="U96" s="57"/>
      <c r="V96" s="58"/>
      <c r="W96" s="58"/>
      <c r="X96" s="116"/>
      <c r="Y96" s="116"/>
      <c r="Z96" s="116"/>
      <c r="AA96" s="116"/>
      <c r="AB96" s="116"/>
      <c r="AC96" s="116"/>
      <c r="AD96" s="58"/>
      <c r="AE96" s="58"/>
      <c r="AF96" s="58"/>
      <c r="AG96" s="116"/>
      <c r="AH96" s="58"/>
      <c r="AI96" s="58"/>
      <c r="AJ96" s="58"/>
      <c r="AZ96" s="40"/>
      <c r="BA96" s="40"/>
      <c r="BB96" s="40"/>
      <c r="BX96" s="36"/>
      <c r="BY96" s="36"/>
      <c r="BZ96" s="36"/>
      <c r="CA96" s="36"/>
      <c r="CB96" s="36"/>
      <c r="CC96" s="36"/>
    </row>
    <row r="97" spans="1:81" x14ac:dyDescent="0.2">
      <c r="A97" s="53"/>
      <c r="B97" s="54"/>
      <c r="C97" s="55"/>
      <c r="D97" s="55"/>
      <c r="E97" s="55"/>
      <c r="F97" s="55"/>
      <c r="G97" s="55"/>
      <c r="H97" s="55"/>
      <c r="I97" s="55"/>
      <c r="J97" s="55"/>
      <c r="K97" s="55"/>
      <c r="L97" s="55"/>
      <c r="M97" s="56"/>
      <c r="N97" s="57"/>
      <c r="O97" s="58"/>
      <c r="P97" s="812"/>
      <c r="Q97" s="812"/>
      <c r="R97" s="812"/>
      <c r="S97" s="59"/>
      <c r="T97" s="59"/>
      <c r="U97" s="57"/>
      <c r="V97" s="58"/>
      <c r="W97" s="58"/>
      <c r="X97" s="116"/>
      <c r="Y97" s="116"/>
      <c r="Z97" s="116"/>
      <c r="AA97" s="116"/>
      <c r="AB97" s="116"/>
      <c r="AC97" s="116"/>
      <c r="AD97" s="58"/>
      <c r="AE97" s="58"/>
      <c r="AF97" s="58"/>
      <c r="AG97" s="116"/>
      <c r="AH97" s="58"/>
      <c r="AI97" s="58"/>
      <c r="AJ97" s="58"/>
      <c r="AZ97" s="40"/>
      <c r="BA97" s="40"/>
      <c r="BB97" s="40"/>
      <c r="BX97" s="36"/>
      <c r="BY97" s="36"/>
      <c r="BZ97" s="36"/>
      <c r="CA97" s="36"/>
      <c r="CB97" s="36"/>
      <c r="CC97" s="36"/>
    </row>
    <row r="98" spans="1:81" x14ac:dyDescent="0.2">
      <c r="A98" s="53"/>
      <c r="B98" s="54"/>
      <c r="C98" s="55"/>
      <c r="D98" s="55"/>
      <c r="E98" s="55"/>
      <c r="F98" s="55"/>
      <c r="G98" s="55"/>
      <c r="H98" s="55"/>
      <c r="I98" s="55"/>
      <c r="J98" s="55"/>
      <c r="K98" s="55"/>
      <c r="L98" s="55"/>
      <c r="M98" s="56"/>
      <c r="N98" s="57"/>
      <c r="O98" s="58"/>
      <c r="P98" s="812"/>
      <c r="Q98" s="812"/>
      <c r="R98" s="812"/>
      <c r="S98" s="59"/>
      <c r="T98" s="59"/>
      <c r="U98" s="57"/>
      <c r="V98" s="58"/>
      <c r="W98" s="58"/>
      <c r="X98" s="116"/>
      <c r="Y98" s="116"/>
      <c r="Z98" s="116"/>
      <c r="AA98" s="116"/>
      <c r="AB98" s="116"/>
      <c r="AC98" s="116"/>
      <c r="AD98" s="58"/>
      <c r="AE98" s="58"/>
      <c r="AF98" s="58"/>
      <c r="AG98" s="116"/>
      <c r="AH98" s="58"/>
      <c r="AI98" s="58"/>
      <c r="AJ98" s="58"/>
      <c r="AZ98" s="40"/>
      <c r="BA98" s="40"/>
      <c r="BB98" s="40"/>
      <c r="BX98" s="36"/>
      <c r="BY98" s="36"/>
      <c r="BZ98" s="36"/>
      <c r="CA98" s="36"/>
      <c r="CB98" s="36"/>
      <c r="CC98" s="36"/>
    </row>
    <row r="99" spans="1:81" x14ac:dyDescent="0.2">
      <c r="A99" s="53"/>
      <c r="B99" s="54"/>
      <c r="C99" s="55"/>
      <c r="D99" s="55"/>
      <c r="E99" s="55"/>
      <c r="F99" s="55"/>
      <c r="G99" s="55"/>
      <c r="H99" s="55"/>
      <c r="I99" s="55"/>
      <c r="J99" s="55"/>
      <c r="K99" s="55"/>
      <c r="L99" s="55"/>
      <c r="M99" s="56"/>
      <c r="N99" s="57"/>
      <c r="O99" s="58"/>
      <c r="P99" s="812"/>
      <c r="Q99" s="812"/>
      <c r="R99" s="812"/>
      <c r="S99" s="59"/>
      <c r="T99" s="59"/>
      <c r="U99" s="57"/>
      <c r="V99" s="58"/>
      <c r="W99" s="58"/>
      <c r="X99" s="116"/>
      <c r="Y99" s="116"/>
      <c r="Z99" s="116"/>
      <c r="AA99" s="116"/>
      <c r="AB99" s="116"/>
      <c r="AC99" s="116"/>
      <c r="AD99" s="58"/>
      <c r="AE99" s="58"/>
      <c r="AF99" s="58"/>
      <c r="AG99" s="116"/>
      <c r="AH99" s="58"/>
      <c r="AI99" s="58"/>
      <c r="AJ99" s="58"/>
      <c r="AZ99" s="40"/>
      <c r="BA99" s="40"/>
      <c r="BB99" s="40"/>
      <c r="BX99" s="36"/>
      <c r="BY99" s="36"/>
      <c r="BZ99" s="36"/>
      <c r="CA99" s="36"/>
      <c r="CB99" s="36"/>
      <c r="CC99" s="36"/>
    </row>
    <row r="100" spans="1:81" x14ac:dyDescent="0.2">
      <c r="A100" s="53"/>
      <c r="B100" s="54"/>
      <c r="C100" s="55"/>
      <c r="D100" s="55"/>
      <c r="E100" s="55"/>
      <c r="F100" s="55"/>
      <c r="G100" s="55"/>
      <c r="H100" s="55"/>
      <c r="I100" s="55"/>
      <c r="J100" s="55"/>
      <c r="K100" s="55"/>
      <c r="L100" s="55"/>
      <c r="M100" s="56"/>
      <c r="N100" s="57"/>
      <c r="O100" s="58"/>
      <c r="P100" s="812"/>
      <c r="Q100" s="812"/>
      <c r="R100" s="812"/>
      <c r="S100" s="59"/>
      <c r="T100" s="59"/>
      <c r="U100" s="57"/>
      <c r="V100" s="58"/>
      <c r="W100" s="58"/>
      <c r="X100" s="116"/>
      <c r="Y100" s="116"/>
      <c r="Z100" s="116"/>
      <c r="AA100" s="116"/>
      <c r="AB100" s="116"/>
      <c r="AC100" s="116"/>
      <c r="AD100" s="58"/>
      <c r="AE100" s="58"/>
      <c r="AF100" s="58"/>
      <c r="AG100" s="116"/>
      <c r="AH100" s="58"/>
      <c r="AI100" s="58"/>
      <c r="AJ100" s="58"/>
      <c r="AZ100" s="40"/>
      <c r="BA100" s="40"/>
      <c r="BB100" s="40"/>
      <c r="BX100" s="36"/>
      <c r="BY100" s="36"/>
      <c r="BZ100" s="36"/>
      <c r="CA100" s="36"/>
      <c r="CB100" s="36"/>
      <c r="CC100" s="36"/>
    </row>
    <row r="101" spans="1:81" x14ac:dyDescent="0.2">
      <c r="A101" s="53"/>
      <c r="B101" s="54"/>
      <c r="C101" s="55"/>
      <c r="D101" s="55"/>
      <c r="E101" s="55"/>
      <c r="F101" s="55"/>
      <c r="G101" s="55"/>
      <c r="H101" s="55"/>
      <c r="I101" s="55"/>
      <c r="J101" s="55"/>
      <c r="K101" s="55"/>
      <c r="L101" s="55"/>
      <c r="M101" s="56"/>
      <c r="N101" s="57"/>
      <c r="O101" s="58"/>
      <c r="P101" s="812"/>
      <c r="Q101" s="812"/>
      <c r="R101" s="812"/>
      <c r="S101" s="59"/>
      <c r="T101" s="59"/>
      <c r="U101" s="57"/>
      <c r="V101" s="58"/>
      <c r="W101" s="58"/>
      <c r="X101" s="116"/>
      <c r="Y101" s="116"/>
      <c r="Z101" s="116"/>
      <c r="AA101" s="116"/>
      <c r="AB101" s="116"/>
      <c r="AC101" s="116"/>
      <c r="AD101" s="58"/>
      <c r="AE101" s="58"/>
      <c r="AF101" s="58"/>
      <c r="AG101" s="116"/>
      <c r="AH101" s="58"/>
      <c r="AI101" s="58"/>
      <c r="AJ101" s="58"/>
      <c r="AZ101" s="40"/>
      <c r="BA101" s="40"/>
      <c r="BB101" s="40"/>
      <c r="BX101" s="36"/>
      <c r="BY101" s="36"/>
      <c r="BZ101" s="36"/>
      <c r="CA101" s="36"/>
      <c r="CB101" s="36"/>
      <c r="CC101" s="36"/>
    </row>
    <row r="102" spans="1:81" x14ac:dyDescent="0.2">
      <c r="A102" s="53"/>
      <c r="B102" s="54"/>
      <c r="C102" s="55"/>
      <c r="D102" s="55"/>
      <c r="E102" s="55"/>
      <c r="F102" s="55"/>
      <c r="G102" s="55"/>
      <c r="H102" s="55"/>
      <c r="I102" s="55"/>
      <c r="J102" s="55"/>
      <c r="K102" s="55"/>
      <c r="L102" s="55"/>
      <c r="M102" s="56"/>
      <c r="N102" s="57"/>
      <c r="O102" s="58"/>
      <c r="P102" s="812"/>
      <c r="Q102" s="812"/>
      <c r="R102" s="812"/>
      <c r="S102" s="59"/>
      <c r="T102" s="59"/>
      <c r="U102" s="57"/>
      <c r="V102" s="58"/>
      <c r="W102" s="58"/>
      <c r="X102" s="116"/>
      <c r="Y102" s="116"/>
      <c r="Z102" s="116"/>
      <c r="AA102" s="116"/>
      <c r="AB102" s="116"/>
      <c r="AC102" s="116"/>
      <c r="AD102" s="58"/>
      <c r="AE102" s="58"/>
      <c r="AF102" s="58"/>
      <c r="AG102" s="116"/>
      <c r="AH102" s="58"/>
      <c r="AI102" s="58"/>
      <c r="AJ102" s="58"/>
      <c r="AZ102" s="40"/>
      <c r="BA102" s="40"/>
      <c r="BB102" s="40"/>
      <c r="BX102" s="36"/>
      <c r="BY102" s="36"/>
      <c r="BZ102" s="36"/>
      <c r="CA102" s="36"/>
      <c r="CB102" s="36"/>
      <c r="CC102" s="36"/>
    </row>
    <row r="103" spans="1:81" x14ac:dyDescent="0.2">
      <c r="A103" s="53"/>
      <c r="B103" s="54"/>
      <c r="C103" s="55"/>
      <c r="D103" s="55"/>
      <c r="E103" s="55"/>
      <c r="F103" s="55"/>
      <c r="G103" s="55"/>
      <c r="H103" s="55"/>
      <c r="I103" s="55"/>
      <c r="J103" s="55"/>
      <c r="K103" s="55"/>
      <c r="L103" s="55"/>
      <c r="M103" s="56"/>
      <c r="N103" s="57"/>
      <c r="O103" s="58"/>
      <c r="P103" s="812"/>
      <c r="Q103" s="812"/>
      <c r="R103" s="812"/>
      <c r="S103" s="59"/>
      <c r="T103" s="59"/>
      <c r="U103" s="57"/>
      <c r="V103" s="58"/>
      <c r="W103" s="58"/>
      <c r="X103" s="116"/>
      <c r="Y103" s="116"/>
      <c r="Z103" s="116"/>
      <c r="AA103" s="116"/>
      <c r="AB103" s="116"/>
      <c r="AC103" s="116"/>
      <c r="AD103" s="58"/>
      <c r="AE103" s="58"/>
      <c r="AF103" s="58"/>
      <c r="AG103" s="116"/>
      <c r="AH103" s="58"/>
      <c r="AI103" s="58"/>
      <c r="AJ103" s="58"/>
      <c r="AZ103" s="40"/>
      <c r="BA103" s="40"/>
      <c r="BB103" s="40"/>
      <c r="BX103" s="36"/>
      <c r="BY103" s="36"/>
      <c r="BZ103" s="36"/>
      <c r="CA103" s="36"/>
      <c r="CB103" s="36"/>
      <c r="CC103" s="36"/>
    </row>
    <row r="104" spans="1:81" x14ac:dyDescent="0.2">
      <c r="A104" s="53"/>
      <c r="B104" s="54"/>
      <c r="C104" s="55"/>
      <c r="D104" s="55"/>
      <c r="E104" s="55"/>
      <c r="F104" s="55"/>
      <c r="G104" s="55"/>
      <c r="H104" s="55"/>
      <c r="I104" s="55"/>
      <c r="J104" s="55"/>
      <c r="K104" s="55"/>
      <c r="L104" s="55"/>
      <c r="M104" s="56"/>
      <c r="N104" s="57"/>
      <c r="O104" s="58"/>
      <c r="P104" s="812"/>
      <c r="Q104" s="812"/>
      <c r="R104" s="812"/>
      <c r="S104" s="59"/>
      <c r="T104" s="59"/>
      <c r="U104" s="57"/>
      <c r="V104" s="58"/>
      <c r="W104" s="58"/>
      <c r="X104" s="116"/>
      <c r="Y104" s="116"/>
      <c r="Z104" s="116"/>
      <c r="AA104" s="116"/>
      <c r="AB104" s="116"/>
      <c r="AC104" s="116"/>
      <c r="AD104" s="58"/>
      <c r="AE104" s="58"/>
      <c r="AF104" s="58"/>
      <c r="AG104" s="116"/>
      <c r="AH104" s="58"/>
      <c r="AI104" s="58"/>
      <c r="AJ104" s="58"/>
      <c r="AZ104" s="40"/>
      <c r="BA104" s="40"/>
      <c r="BB104" s="40"/>
      <c r="BX104" s="36"/>
      <c r="BY104" s="36"/>
      <c r="BZ104" s="36"/>
      <c r="CA104" s="36"/>
      <c r="CB104" s="36"/>
      <c r="CC104" s="36"/>
    </row>
    <row r="105" spans="1:81" x14ac:dyDescent="0.2">
      <c r="A105" s="53"/>
      <c r="B105" s="54"/>
      <c r="C105" s="55"/>
      <c r="D105" s="55"/>
      <c r="E105" s="55"/>
      <c r="F105" s="55"/>
      <c r="G105" s="55"/>
      <c r="H105" s="55"/>
      <c r="I105" s="55"/>
      <c r="J105" s="55"/>
      <c r="K105" s="55"/>
      <c r="L105" s="55"/>
      <c r="M105" s="56"/>
      <c r="N105" s="57"/>
      <c r="O105" s="58"/>
      <c r="P105" s="812"/>
      <c r="Q105" s="812"/>
      <c r="R105" s="812"/>
      <c r="S105" s="59"/>
      <c r="T105" s="59"/>
      <c r="U105" s="57"/>
      <c r="V105" s="58"/>
      <c r="W105" s="58"/>
      <c r="X105" s="116"/>
      <c r="Y105" s="116"/>
      <c r="Z105" s="116"/>
      <c r="AA105" s="116"/>
      <c r="AB105" s="116"/>
      <c r="AC105" s="116"/>
      <c r="AD105" s="58"/>
      <c r="AE105" s="58"/>
      <c r="AF105" s="58"/>
      <c r="AG105" s="116"/>
      <c r="AH105" s="58"/>
      <c r="AI105" s="58"/>
      <c r="AJ105" s="58"/>
      <c r="AZ105" s="40"/>
      <c r="BA105" s="40"/>
      <c r="BB105" s="40"/>
      <c r="BX105" s="36"/>
      <c r="BY105" s="36"/>
      <c r="BZ105" s="36"/>
      <c r="CA105" s="36"/>
      <c r="CB105" s="36"/>
      <c r="CC105" s="36"/>
    </row>
    <row r="106" spans="1:81" x14ac:dyDescent="0.2">
      <c r="A106" s="53"/>
      <c r="B106" s="54"/>
      <c r="C106" s="55"/>
      <c r="D106" s="55"/>
      <c r="E106" s="55"/>
      <c r="F106" s="55"/>
      <c r="G106" s="55"/>
      <c r="H106" s="55"/>
      <c r="I106" s="55"/>
      <c r="J106" s="55"/>
      <c r="K106" s="55"/>
      <c r="L106" s="55"/>
      <c r="M106" s="56"/>
      <c r="N106" s="57"/>
      <c r="O106" s="58"/>
      <c r="P106" s="812"/>
      <c r="Q106" s="812"/>
      <c r="R106" s="812"/>
      <c r="S106" s="59"/>
      <c r="T106" s="59"/>
      <c r="U106" s="57"/>
      <c r="V106" s="58"/>
      <c r="W106" s="58"/>
      <c r="X106" s="116"/>
      <c r="Y106" s="116"/>
      <c r="Z106" s="116"/>
      <c r="AA106" s="116"/>
      <c r="AB106" s="116"/>
      <c r="AC106" s="116"/>
      <c r="AD106" s="58"/>
      <c r="AE106" s="58"/>
      <c r="AF106" s="58"/>
      <c r="AG106" s="116"/>
      <c r="AH106" s="58"/>
      <c r="AI106" s="58"/>
      <c r="AJ106" s="58"/>
      <c r="AZ106" s="40"/>
      <c r="BA106" s="40"/>
      <c r="BB106" s="40"/>
      <c r="BX106" s="36"/>
      <c r="BY106" s="36"/>
      <c r="BZ106" s="36"/>
      <c r="CA106" s="36"/>
      <c r="CB106" s="36"/>
      <c r="CC106" s="36"/>
    </row>
    <row r="107" spans="1:81" x14ac:dyDescent="0.2">
      <c r="A107" s="53"/>
      <c r="B107" s="54"/>
      <c r="C107" s="55"/>
      <c r="D107" s="55"/>
      <c r="E107" s="55"/>
      <c r="F107" s="55"/>
      <c r="G107" s="55"/>
      <c r="H107" s="55"/>
      <c r="I107" s="55"/>
      <c r="J107" s="55"/>
      <c r="K107" s="55"/>
      <c r="L107" s="55"/>
      <c r="M107" s="56"/>
      <c r="N107" s="57"/>
      <c r="O107" s="58"/>
      <c r="P107" s="812"/>
      <c r="Q107" s="812"/>
      <c r="R107" s="812"/>
      <c r="S107" s="59"/>
      <c r="T107" s="59"/>
      <c r="U107" s="57"/>
      <c r="V107" s="58"/>
      <c r="W107" s="58"/>
      <c r="X107" s="116"/>
      <c r="Y107" s="116"/>
      <c r="Z107" s="116"/>
      <c r="AA107" s="116"/>
      <c r="AB107" s="116"/>
      <c r="AC107" s="116"/>
      <c r="AD107" s="58"/>
      <c r="AE107" s="58"/>
      <c r="AF107" s="58"/>
      <c r="AG107" s="116"/>
      <c r="AH107" s="58"/>
      <c r="AI107" s="58"/>
      <c r="AJ107" s="58"/>
      <c r="AZ107" s="40"/>
      <c r="BA107" s="40"/>
      <c r="BB107" s="40"/>
      <c r="BX107" s="36"/>
      <c r="BY107" s="36"/>
      <c r="BZ107" s="36"/>
      <c r="CA107" s="36"/>
      <c r="CB107" s="36"/>
      <c r="CC107" s="36"/>
    </row>
    <row r="108" spans="1:81" x14ac:dyDescent="0.2">
      <c r="A108" s="53"/>
      <c r="B108" s="54"/>
      <c r="C108" s="55"/>
      <c r="D108" s="55"/>
      <c r="E108" s="55"/>
      <c r="F108" s="55"/>
      <c r="G108" s="55"/>
      <c r="H108" s="55"/>
      <c r="I108" s="55"/>
      <c r="J108" s="55"/>
      <c r="K108" s="55"/>
      <c r="L108" s="55"/>
      <c r="M108" s="56"/>
      <c r="N108" s="57"/>
      <c r="O108" s="58"/>
      <c r="P108" s="812"/>
      <c r="Q108" s="812"/>
      <c r="R108" s="812"/>
      <c r="S108" s="59"/>
      <c r="T108" s="59"/>
      <c r="U108" s="57"/>
      <c r="V108" s="58"/>
      <c r="W108" s="58"/>
      <c r="X108" s="116"/>
      <c r="Y108" s="116"/>
      <c r="Z108" s="116"/>
      <c r="AA108" s="116"/>
      <c r="AB108" s="116"/>
      <c r="AC108" s="116"/>
      <c r="AD108" s="58"/>
      <c r="AE108" s="58"/>
      <c r="AF108" s="58"/>
      <c r="AG108" s="116"/>
      <c r="AH108" s="58"/>
      <c r="AI108" s="58"/>
      <c r="AJ108" s="58"/>
      <c r="AZ108" s="40"/>
      <c r="BA108" s="40"/>
      <c r="BB108" s="40"/>
      <c r="BX108" s="36"/>
      <c r="BY108" s="36"/>
      <c r="BZ108" s="36"/>
      <c r="CA108" s="36"/>
      <c r="CB108" s="36"/>
      <c r="CC108" s="36"/>
    </row>
    <row r="109" spans="1:81" x14ac:dyDescent="0.2">
      <c r="A109" s="53"/>
      <c r="B109" s="54"/>
      <c r="C109" s="55"/>
      <c r="D109" s="55"/>
      <c r="E109" s="55"/>
      <c r="F109" s="55"/>
      <c r="G109" s="55"/>
      <c r="H109" s="55"/>
      <c r="I109" s="55"/>
      <c r="J109" s="55"/>
      <c r="K109" s="55"/>
      <c r="L109" s="55"/>
      <c r="M109" s="56"/>
      <c r="N109" s="57"/>
      <c r="O109" s="58"/>
      <c r="P109" s="812"/>
      <c r="Q109" s="812"/>
      <c r="R109" s="812"/>
      <c r="S109" s="59"/>
      <c r="T109" s="59"/>
      <c r="U109" s="57"/>
      <c r="V109" s="58"/>
      <c r="W109" s="58"/>
      <c r="X109" s="116"/>
      <c r="Y109" s="116"/>
      <c r="Z109" s="116"/>
      <c r="AA109" s="116"/>
      <c r="AB109" s="116"/>
      <c r="AC109" s="116"/>
      <c r="AD109" s="58"/>
      <c r="AE109" s="58"/>
      <c r="AF109" s="58"/>
      <c r="AG109" s="116"/>
      <c r="AH109" s="58"/>
      <c r="AI109" s="58"/>
      <c r="AJ109" s="58"/>
      <c r="AZ109" s="40"/>
      <c r="BA109" s="40"/>
      <c r="BB109" s="40"/>
      <c r="BX109" s="36"/>
      <c r="BY109" s="36"/>
      <c r="BZ109" s="36"/>
      <c r="CA109" s="36"/>
      <c r="CB109" s="36"/>
      <c r="CC109" s="36"/>
    </row>
    <row r="110" spans="1:81" x14ac:dyDescent="0.2">
      <c r="A110" s="53"/>
      <c r="B110" s="54"/>
      <c r="C110" s="55"/>
      <c r="D110" s="55"/>
      <c r="E110" s="55"/>
      <c r="F110" s="55"/>
      <c r="G110" s="55"/>
      <c r="H110" s="55"/>
      <c r="I110" s="55"/>
      <c r="J110" s="55"/>
      <c r="K110" s="55"/>
      <c r="L110" s="55"/>
      <c r="M110" s="56"/>
      <c r="N110" s="57"/>
      <c r="O110" s="58"/>
      <c r="P110" s="812"/>
      <c r="Q110" s="812"/>
      <c r="R110" s="812"/>
      <c r="S110" s="59"/>
      <c r="T110" s="59"/>
      <c r="U110" s="57"/>
      <c r="V110" s="58"/>
      <c r="W110" s="58"/>
      <c r="X110" s="116"/>
      <c r="Y110" s="116"/>
      <c r="Z110" s="116"/>
      <c r="AA110" s="116"/>
      <c r="AB110" s="116"/>
      <c r="AC110" s="116"/>
      <c r="AD110" s="58"/>
      <c r="AE110" s="58"/>
      <c r="AF110" s="58"/>
      <c r="AG110" s="116"/>
      <c r="AH110" s="58"/>
      <c r="AI110" s="58"/>
      <c r="AJ110" s="58"/>
      <c r="AZ110" s="40"/>
      <c r="BA110" s="40"/>
      <c r="BB110" s="40"/>
      <c r="BX110" s="36"/>
      <c r="BY110" s="36"/>
      <c r="BZ110" s="36"/>
      <c r="CA110" s="36"/>
      <c r="CB110" s="36"/>
      <c r="CC110" s="36"/>
    </row>
    <row r="111" spans="1:81" x14ac:dyDescent="0.2">
      <c r="A111" s="53"/>
      <c r="B111" s="54"/>
      <c r="C111" s="55"/>
      <c r="D111" s="55"/>
      <c r="E111" s="55"/>
      <c r="F111" s="55"/>
      <c r="G111" s="55"/>
      <c r="H111" s="55"/>
      <c r="I111" s="55"/>
      <c r="J111" s="55"/>
      <c r="K111" s="55"/>
      <c r="L111" s="55"/>
      <c r="M111" s="56"/>
      <c r="N111" s="57"/>
      <c r="O111" s="58"/>
      <c r="P111" s="812"/>
      <c r="Q111" s="812"/>
      <c r="R111" s="812"/>
      <c r="S111" s="59"/>
      <c r="T111" s="59"/>
      <c r="U111" s="57"/>
      <c r="V111" s="58"/>
      <c r="W111" s="58"/>
      <c r="X111" s="116"/>
      <c r="Y111" s="116"/>
      <c r="Z111" s="116"/>
      <c r="AA111" s="116"/>
      <c r="AB111" s="116"/>
      <c r="AC111" s="116"/>
      <c r="AD111" s="58"/>
      <c r="AE111" s="58"/>
      <c r="AF111" s="58"/>
      <c r="AG111" s="116"/>
      <c r="AH111" s="58"/>
      <c r="AI111" s="58"/>
      <c r="AJ111" s="58"/>
      <c r="AZ111" s="40"/>
      <c r="BA111" s="40"/>
      <c r="BB111" s="40"/>
      <c r="BX111" s="36"/>
      <c r="BY111" s="36"/>
      <c r="BZ111" s="36"/>
      <c r="CA111" s="36"/>
      <c r="CB111" s="36"/>
      <c r="CC111" s="36"/>
    </row>
    <row r="112" spans="1:81" x14ac:dyDescent="0.2">
      <c r="A112" s="53"/>
      <c r="B112" s="54"/>
      <c r="C112" s="55"/>
      <c r="D112" s="55"/>
      <c r="E112" s="55"/>
      <c r="F112" s="55"/>
      <c r="G112" s="55"/>
      <c r="H112" s="55"/>
      <c r="I112" s="55"/>
      <c r="J112" s="55"/>
      <c r="K112" s="55"/>
      <c r="L112" s="55"/>
      <c r="M112" s="56"/>
      <c r="N112" s="57"/>
      <c r="O112" s="58"/>
      <c r="P112" s="812"/>
      <c r="Q112" s="812"/>
      <c r="R112" s="812"/>
      <c r="S112" s="59"/>
      <c r="T112" s="59"/>
      <c r="U112" s="57"/>
      <c r="V112" s="58"/>
      <c r="W112" s="58"/>
      <c r="X112" s="116"/>
      <c r="Y112" s="116"/>
      <c r="Z112" s="116"/>
      <c r="AA112" s="116"/>
      <c r="AB112" s="116"/>
      <c r="AC112" s="116"/>
      <c r="AD112" s="58"/>
      <c r="AE112" s="58"/>
      <c r="AF112" s="58"/>
      <c r="AG112" s="116"/>
      <c r="AH112" s="58"/>
      <c r="AI112" s="58"/>
      <c r="AJ112" s="58"/>
      <c r="AZ112" s="40"/>
      <c r="BA112" s="40"/>
      <c r="BB112" s="40"/>
      <c r="BX112" s="36"/>
      <c r="BY112" s="36"/>
      <c r="BZ112" s="36"/>
      <c r="CA112" s="36"/>
      <c r="CB112" s="36"/>
      <c r="CC112" s="36"/>
    </row>
    <row r="113" spans="1:81" x14ac:dyDescent="0.2">
      <c r="A113" s="53"/>
      <c r="B113" s="54"/>
      <c r="C113" s="55"/>
      <c r="D113" s="55"/>
      <c r="E113" s="55"/>
      <c r="F113" s="55"/>
      <c r="G113" s="55"/>
      <c r="H113" s="55"/>
      <c r="I113" s="55"/>
      <c r="J113" s="55"/>
      <c r="K113" s="55"/>
      <c r="L113" s="55"/>
      <c r="M113" s="56"/>
      <c r="N113" s="57"/>
      <c r="O113" s="58"/>
      <c r="P113" s="812"/>
      <c r="Q113" s="812"/>
      <c r="R113" s="812"/>
      <c r="S113" s="59"/>
      <c r="T113" s="59"/>
      <c r="U113" s="57"/>
      <c r="V113" s="58"/>
      <c r="W113" s="58"/>
      <c r="X113" s="116"/>
      <c r="Y113" s="116"/>
      <c r="Z113" s="116"/>
      <c r="AA113" s="116"/>
      <c r="AB113" s="116"/>
      <c r="AC113" s="116"/>
      <c r="AD113" s="58"/>
      <c r="AE113" s="58"/>
      <c r="AF113" s="58"/>
      <c r="AG113" s="116"/>
      <c r="AH113" s="58"/>
      <c r="AI113" s="58"/>
      <c r="AJ113" s="58"/>
      <c r="AZ113" s="40"/>
      <c r="BA113" s="40"/>
      <c r="BB113" s="40"/>
      <c r="BX113" s="36"/>
      <c r="BY113" s="36"/>
      <c r="BZ113" s="36"/>
      <c r="CA113" s="36"/>
      <c r="CB113" s="36"/>
      <c r="CC113" s="36"/>
    </row>
    <row r="114" spans="1:81" x14ac:dyDescent="0.2">
      <c r="A114" s="53"/>
      <c r="B114" s="54"/>
      <c r="C114" s="55"/>
      <c r="D114" s="55"/>
      <c r="E114" s="55"/>
      <c r="F114" s="55"/>
      <c r="G114" s="55"/>
      <c r="H114" s="55"/>
      <c r="I114" s="55"/>
      <c r="J114" s="55"/>
      <c r="K114" s="55"/>
      <c r="L114" s="55"/>
      <c r="M114" s="56"/>
      <c r="N114" s="57"/>
      <c r="O114" s="58"/>
      <c r="P114" s="812"/>
      <c r="Q114" s="812"/>
      <c r="R114" s="812"/>
      <c r="S114" s="59"/>
      <c r="T114" s="59"/>
      <c r="U114" s="57"/>
      <c r="V114" s="58"/>
      <c r="W114" s="58"/>
      <c r="X114" s="116"/>
      <c r="Y114" s="116"/>
      <c r="Z114" s="116"/>
      <c r="AA114" s="116"/>
      <c r="AB114" s="116"/>
      <c r="AC114" s="116"/>
      <c r="AD114" s="58"/>
      <c r="AE114" s="58"/>
      <c r="AF114" s="58"/>
      <c r="AG114" s="116"/>
      <c r="AH114" s="58"/>
      <c r="AI114" s="58"/>
      <c r="AJ114" s="58"/>
      <c r="AZ114" s="40"/>
      <c r="BA114" s="40"/>
      <c r="BB114" s="40"/>
      <c r="BX114" s="36"/>
      <c r="BY114" s="36"/>
      <c r="BZ114" s="36"/>
      <c r="CA114" s="36"/>
      <c r="CB114" s="36"/>
      <c r="CC114" s="36"/>
    </row>
    <row r="115" spans="1:81" x14ac:dyDescent="0.2">
      <c r="A115" s="53"/>
      <c r="B115" s="54"/>
      <c r="C115" s="55"/>
      <c r="D115" s="55"/>
      <c r="E115" s="55"/>
      <c r="F115" s="55"/>
      <c r="G115" s="55"/>
      <c r="H115" s="55"/>
      <c r="I115" s="55"/>
      <c r="J115" s="55"/>
      <c r="K115" s="55"/>
      <c r="L115" s="55"/>
      <c r="M115" s="56"/>
      <c r="N115" s="57"/>
      <c r="O115" s="58"/>
      <c r="P115" s="812"/>
      <c r="Q115" s="812"/>
      <c r="R115" s="812"/>
      <c r="S115" s="59"/>
      <c r="T115" s="59"/>
      <c r="U115" s="57"/>
      <c r="V115" s="58"/>
      <c r="W115" s="58"/>
      <c r="X115" s="116"/>
      <c r="Y115" s="116"/>
      <c r="Z115" s="116"/>
      <c r="AA115" s="116"/>
      <c r="AB115" s="116"/>
      <c r="AC115" s="116"/>
      <c r="AD115" s="58"/>
      <c r="AE115" s="58"/>
      <c r="AF115" s="58"/>
      <c r="AG115" s="116"/>
      <c r="AH115" s="58"/>
      <c r="AI115" s="58"/>
      <c r="AJ115" s="58"/>
      <c r="AZ115" s="40"/>
      <c r="BA115" s="40"/>
      <c r="BB115" s="40"/>
      <c r="BX115" s="36"/>
      <c r="BY115" s="36"/>
      <c r="BZ115" s="36"/>
      <c r="CA115" s="36"/>
      <c r="CB115" s="36"/>
      <c r="CC115" s="36"/>
    </row>
    <row r="116" spans="1:81" x14ac:dyDescent="0.2">
      <c r="A116" s="53"/>
      <c r="B116" s="54"/>
      <c r="C116" s="55"/>
      <c r="D116" s="55"/>
      <c r="E116" s="55"/>
      <c r="F116" s="55"/>
      <c r="G116" s="55"/>
      <c r="H116" s="55"/>
      <c r="I116" s="55"/>
      <c r="J116" s="55"/>
      <c r="K116" s="55"/>
      <c r="L116" s="55"/>
      <c r="M116" s="56"/>
      <c r="N116" s="57"/>
      <c r="O116" s="58"/>
      <c r="P116" s="812"/>
      <c r="Q116" s="812"/>
      <c r="R116" s="812"/>
      <c r="S116" s="59"/>
      <c r="T116" s="59"/>
      <c r="U116" s="57"/>
      <c r="V116" s="58"/>
      <c r="W116" s="58"/>
      <c r="X116" s="116"/>
      <c r="Y116" s="116"/>
      <c r="Z116" s="116"/>
      <c r="AA116" s="116"/>
      <c r="AB116" s="116"/>
      <c r="AC116" s="116"/>
      <c r="AD116" s="58"/>
      <c r="AE116" s="58"/>
      <c r="AF116" s="58"/>
      <c r="AG116" s="116"/>
      <c r="AH116" s="58"/>
      <c r="AI116" s="58"/>
      <c r="AJ116" s="58"/>
      <c r="AZ116" s="40"/>
      <c r="BA116" s="40"/>
      <c r="BB116" s="40"/>
      <c r="BX116" s="36"/>
      <c r="BY116" s="36"/>
      <c r="BZ116" s="36"/>
      <c r="CA116" s="36"/>
      <c r="CB116" s="36"/>
      <c r="CC116" s="36"/>
    </row>
    <row r="117" spans="1:81" x14ac:dyDescent="0.2">
      <c r="A117" s="53"/>
      <c r="B117" s="54"/>
      <c r="C117" s="55"/>
      <c r="D117" s="55"/>
      <c r="E117" s="55"/>
      <c r="F117" s="55"/>
      <c r="G117" s="55"/>
      <c r="H117" s="55"/>
      <c r="I117" s="55"/>
      <c r="J117" s="55"/>
      <c r="K117" s="55"/>
      <c r="L117" s="55"/>
      <c r="M117" s="56"/>
      <c r="N117" s="57"/>
      <c r="O117" s="58"/>
      <c r="P117" s="812"/>
      <c r="Q117" s="812"/>
      <c r="R117" s="812"/>
      <c r="S117" s="59"/>
      <c r="T117" s="59"/>
      <c r="U117" s="57"/>
      <c r="V117" s="58"/>
      <c r="W117" s="58"/>
      <c r="X117" s="116"/>
      <c r="Y117" s="116"/>
      <c r="Z117" s="116"/>
      <c r="AA117" s="116"/>
      <c r="AB117" s="116"/>
      <c r="AC117" s="116"/>
      <c r="AD117" s="58"/>
      <c r="AE117" s="58"/>
      <c r="AF117" s="58"/>
      <c r="AG117" s="116"/>
      <c r="AH117" s="58"/>
      <c r="AI117" s="58"/>
      <c r="AJ117" s="58"/>
      <c r="AZ117" s="40"/>
      <c r="BA117" s="40"/>
      <c r="BB117" s="40"/>
      <c r="BX117" s="36"/>
      <c r="BY117" s="36"/>
      <c r="BZ117" s="36"/>
      <c r="CA117" s="36"/>
      <c r="CB117" s="36"/>
      <c r="CC117" s="36"/>
    </row>
    <row r="118" spans="1:81" x14ac:dyDescent="0.2">
      <c r="A118" s="53"/>
      <c r="B118" s="54"/>
      <c r="C118" s="55"/>
      <c r="D118" s="55"/>
      <c r="E118" s="55"/>
      <c r="F118" s="55"/>
      <c r="G118" s="55"/>
      <c r="H118" s="55"/>
      <c r="I118" s="55"/>
      <c r="J118" s="55"/>
      <c r="K118" s="55"/>
      <c r="L118" s="55"/>
      <c r="M118" s="56"/>
      <c r="N118" s="57"/>
      <c r="O118" s="58"/>
      <c r="P118" s="812"/>
      <c r="Q118" s="812"/>
      <c r="R118" s="812"/>
      <c r="S118" s="59"/>
      <c r="T118" s="59"/>
      <c r="U118" s="57"/>
      <c r="V118" s="58"/>
      <c r="W118" s="58"/>
      <c r="X118" s="116"/>
      <c r="Y118" s="116"/>
      <c r="Z118" s="116"/>
      <c r="AA118" s="116"/>
      <c r="AB118" s="116"/>
      <c r="AC118" s="116"/>
      <c r="AD118" s="58"/>
      <c r="AE118" s="58"/>
      <c r="AF118" s="58"/>
      <c r="AG118" s="116"/>
      <c r="AH118" s="58"/>
      <c r="AI118" s="58"/>
      <c r="AJ118" s="58"/>
      <c r="AZ118" s="40"/>
      <c r="BA118" s="40"/>
      <c r="BB118" s="40"/>
      <c r="BX118" s="36"/>
      <c r="BY118" s="36"/>
      <c r="BZ118" s="36"/>
      <c r="CA118" s="36"/>
      <c r="CB118" s="36"/>
      <c r="CC118" s="36"/>
    </row>
    <row r="119" spans="1:81" x14ac:dyDescent="0.2">
      <c r="A119" s="53"/>
      <c r="B119" s="54"/>
      <c r="C119" s="55"/>
      <c r="D119" s="55"/>
      <c r="E119" s="55"/>
      <c r="F119" s="55"/>
      <c r="G119" s="55"/>
      <c r="H119" s="55"/>
      <c r="I119" s="55"/>
      <c r="J119" s="55"/>
      <c r="K119" s="55"/>
      <c r="L119" s="55"/>
      <c r="M119" s="56"/>
      <c r="N119" s="57"/>
      <c r="O119" s="58"/>
      <c r="P119" s="812"/>
      <c r="Q119" s="812"/>
      <c r="R119" s="812"/>
      <c r="S119" s="59"/>
      <c r="T119" s="59"/>
      <c r="U119" s="57"/>
      <c r="V119" s="58"/>
      <c r="W119" s="58"/>
      <c r="X119" s="116"/>
      <c r="Y119" s="116"/>
      <c r="Z119" s="116"/>
      <c r="AA119" s="116"/>
      <c r="AB119" s="116"/>
      <c r="AC119" s="116"/>
      <c r="AD119" s="58"/>
      <c r="AE119" s="58"/>
      <c r="AF119" s="58"/>
      <c r="AG119" s="116"/>
      <c r="AH119" s="58"/>
      <c r="AI119" s="58"/>
      <c r="AJ119" s="58"/>
      <c r="AZ119" s="40"/>
      <c r="BA119" s="40"/>
      <c r="BB119" s="40"/>
      <c r="BX119" s="36"/>
      <c r="BY119" s="36"/>
      <c r="BZ119" s="36"/>
      <c r="CA119" s="36"/>
      <c r="CB119" s="36"/>
      <c r="CC119" s="36"/>
    </row>
    <row r="120" spans="1:81" x14ac:dyDescent="0.2">
      <c r="A120" s="53"/>
      <c r="B120" s="54"/>
      <c r="C120" s="55"/>
      <c r="D120" s="55"/>
      <c r="E120" s="55"/>
      <c r="F120" s="55"/>
      <c r="G120" s="55"/>
      <c r="H120" s="55"/>
      <c r="I120" s="55"/>
      <c r="J120" s="55"/>
      <c r="K120" s="55"/>
      <c r="L120" s="55"/>
      <c r="M120" s="56"/>
      <c r="N120" s="57"/>
      <c r="O120" s="58"/>
      <c r="P120" s="812"/>
      <c r="Q120" s="812"/>
      <c r="R120" s="812"/>
      <c r="S120" s="59"/>
      <c r="T120" s="59"/>
      <c r="U120" s="57"/>
      <c r="V120" s="58"/>
      <c r="W120" s="58"/>
      <c r="X120" s="116"/>
      <c r="Y120" s="116"/>
      <c r="Z120" s="116"/>
      <c r="AA120" s="116"/>
      <c r="AB120" s="116"/>
      <c r="AC120" s="116"/>
      <c r="AD120" s="58"/>
      <c r="AE120" s="58"/>
      <c r="AF120" s="58"/>
      <c r="AG120" s="116"/>
      <c r="AH120" s="58"/>
      <c r="AI120" s="58"/>
      <c r="AJ120" s="58"/>
      <c r="AZ120" s="40"/>
      <c r="BA120" s="40"/>
      <c r="BB120" s="40"/>
      <c r="BX120" s="36"/>
      <c r="BY120" s="36"/>
      <c r="BZ120" s="36"/>
      <c r="CA120" s="36"/>
      <c r="CB120" s="36"/>
      <c r="CC120" s="36"/>
    </row>
    <row r="121" spans="1:81" x14ac:dyDescent="0.2">
      <c r="A121" s="53"/>
      <c r="B121" s="54"/>
      <c r="C121" s="55"/>
      <c r="D121" s="55"/>
      <c r="E121" s="55"/>
      <c r="F121" s="55"/>
      <c r="G121" s="55"/>
      <c r="H121" s="55"/>
      <c r="I121" s="55"/>
      <c r="J121" s="55"/>
      <c r="K121" s="55"/>
      <c r="L121" s="55"/>
      <c r="M121" s="56"/>
      <c r="N121" s="57"/>
      <c r="O121" s="58"/>
      <c r="P121" s="812"/>
      <c r="Q121" s="812"/>
      <c r="R121" s="812"/>
      <c r="S121" s="59"/>
      <c r="T121" s="59"/>
      <c r="U121" s="57"/>
      <c r="V121" s="58"/>
      <c r="W121" s="58"/>
      <c r="X121" s="116"/>
      <c r="Y121" s="116"/>
      <c r="Z121" s="116"/>
      <c r="AA121" s="116"/>
      <c r="AB121" s="116"/>
      <c r="AC121" s="116"/>
      <c r="AD121" s="58"/>
      <c r="AE121" s="58"/>
      <c r="AF121" s="58"/>
      <c r="AG121" s="116"/>
      <c r="AH121" s="58"/>
      <c r="AI121" s="58"/>
      <c r="AJ121" s="58"/>
      <c r="AZ121" s="40"/>
      <c r="BA121" s="40"/>
      <c r="BB121" s="40"/>
      <c r="BX121" s="36"/>
      <c r="BY121" s="36"/>
      <c r="BZ121" s="36"/>
      <c r="CA121" s="36"/>
      <c r="CB121" s="36"/>
      <c r="CC121" s="36"/>
    </row>
    <row r="122" spans="1:81" x14ac:dyDescent="0.2">
      <c r="A122" s="53"/>
      <c r="B122" s="54"/>
      <c r="C122" s="55"/>
      <c r="D122" s="55"/>
      <c r="E122" s="55"/>
      <c r="F122" s="55"/>
      <c r="G122" s="55"/>
      <c r="H122" s="55"/>
      <c r="I122" s="55"/>
      <c r="J122" s="55"/>
      <c r="K122" s="55"/>
      <c r="L122" s="55"/>
      <c r="M122" s="56"/>
      <c r="N122" s="57"/>
      <c r="O122" s="58"/>
      <c r="P122" s="812"/>
      <c r="Q122" s="812"/>
      <c r="R122" s="812"/>
      <c r="S122" s="59"/>
      <c r="T122" s="59"/>
      <c r="U122" s="57"/>
      <c r="V122" s="58"/>
      <c r="W122" s="58"/>
      <c r="X122" s="116"/>
      <c r="Y122" s="116"/>
      <c r="Z122" s="116"/>
      <c r="AA122" s="116"/>
      <c r="AB122" s="116"/>
      <c r="AC122" s="116"/>
      <c r="AD122" s="58"/>
      <c r="AE122" s="58"/>
      <c r="AF122" s="58"/>
      <c r="AG122" s="116"/>
      <c r="AH122" s="58"/>
      <c r="AI122" s="58"/>
      <c r="AJ122" s="58"/>
      <c r="AZ122" s="40"/>
      <c r="BA122" s="40"/>
      <c r="BB122" s="40"/>
      <c r="BX122" s="36"/>
      <c r="BY122" s="36"/>
      <c r="BZ122" s="36"/>
      <c r="CA122" s="36"/>
      <c r="CB122" s="36"/>
      <c r="CC122" s="36"/>
    </row>
    <row r="123" spans="1:81" x14ac:dyDescent="0.2">
      <c r="A123" s="53"/>
      <c r="B123" s="54"/>
      <c r="C123" s="55"/>
      <c r="D123" s="55"/>
      <c r="E123" s="55"/>
      <c r="F123" s="55"/>
      <c r="G123" s="55"/>
      <c r="H123" s="55"/>
      <c r="I123" s="55"/>
      <c r="J123" s="55"/>
      <c r="K123" s="55"/>
      <c r="L123" s="55"/>
      <c r="M123" s="56"/>
      <c r="N123" s="57"/>
      <c r="O123" s="58"/>
      <c r="P123" s="812"/>
      <c r="Q123" s="812"/>
      <c r="R123" s="812"/>
      <c r="S123" s="59"/>
      <c r="T123" s="59"/>
      <c r="U123" s="57"/>
      <c r="V123" s="58"/>
      <c r="W123" s="58"/>
      <c r="X123" s="116"/>
      <c r="Y123" s="116"/>
      <c r="Z123" s="116"/>
      <c r="AA123" s="116"/>
      <c r="AB123" s="116"/>
      <c r="AC123" s="116"/>
      <c r="AD123" s="58"/>
      <c r="AE123" s="58"/>
      <c r="AF123" s="58"/>
      <c r="AG123" s="116"/>
      <c r="AH123" s="58"/>
      <c r="AI123" s="58"/>
      <c r="AJ123" s="58"/>
      <c r="AZ123" s="40"/>
      <c r="BA123" s="40"/>
      <c r="BB123" s="40"/>
      <c r="BX123" s="36"/>
      <c r="BY123" s="36"/>
      <c r="BZ123" s="36"/>
      <c r="CA123" s="36"/>
      <c r="CB123" s="36"/>
      <c r="CC123" s="36"/>
    </row>
    <row r="124" spans="1:81" x14ac:dyDescent="0.2">
      <c r="A124" s="53"/>
      <c r="B124" s="54"/>
      <c r="C124" s="55"/>
      <c r="D124" s="55"/>
      <c r="E124" s="55"/>
      <c r="F124" s="55"/>
      <c r="G124" s="55"/>
      <c r="H124" s="55"/>
      <c r="I124" s="55"/>
      <c r="J124" s="55"/>
      <c r="K124" s="55"/>
      <c r="L124" s="55"/>
      <c r="M124" s="56"/>
      <c r="N124" s="57"/>
      <c r="O124" s="58"/>
      <c r="P124" s="812"/>
      <c r="Q124" s="812"/>
      <c r="R124" s="812"/>
      <c r="S124" s="59"/>
      <c r="T124" s="59"/>
      <c r="U124" s="57"/>
      <c r="V124" s="58"/>
      <c r="W124" s="58"/>
      <c r="X124" s="116"/>
      <c r="Y124" s="116"/>
      <c r="Z124" s="116"/>
      <c r="AA124" s="116"/>
      <c r="AB124" s="116"/>
      <c r="AC124" s="116"/>
      <c r="AD124" s="58"/>
      <c r="AE124" s="58"/>
      <c r="AF124" s="58"/>
      <c r="AG124" s="116"/>
      <c r="AH124" s="58"/>
      <c r="AI124" s="58"/>
      <c r="AJ124" s="58"/>
      <c r="AZ124" s="40"/>
      <c r="BA124" s="40"/>
      <c r="BB124" s="40"/>
      <c r="BX124" s="36"/>
      <c r="BY124" s="36"/>
      <c r="BZ124" s="36"/>
      <c r="CA124" s="36"/>
      <c r="CB124" s="36"/>
      <c r="CC124" s="36"/>
    </row>
    <row r="125" spans="1:81" x14ac:dyDescent="0.2">
      <c r="A125" s="53"/>
      <c r="B125" s="54"/>
      <c r="C125" s="55"/>
      <c r="D125" s="55"/>
      <c r="E125" s="55"/>
      <c r="F125" s="55"/>
      <c r="G125" s="55"/>
      <c r="H125" s="55"/>
      <c r="I125" s="55"/>
      <c r="J125" s="55"/>
      <c r="K125" s="55"/>
      <c r="L125" s="55"/>
      <c r="M125" s="56"/>
      <c r="N125" s="57"/>
      <c r="O125" s="58"/>
      <c r="P125" s="812"/>
      <c r="Q125" s="812"/>
      <c r="R125" s="812"/>
      <c r="S125" s="59"/>
      <c r="T125" s="59"/>
      <c r="U125" s="57"/>
      <c r="V125" s="58"/>
      <c r="W125" s="58"/>
      <c r="X125" s="116"/>
      <c r="Y125" s="116"/>
      <c r="Z125" s="116"/>
      <c r="AA125" s="116"/>
      <c r="AB125" s="116"/>
      <c r="AC125" s="116"/>
      <c r="AD125" s="58"/>
      <c r="AE125" s="58"/>
      <c r="AF125" s="58"/>
      <c r="AG125" s="116"/>
      <c r="AH125" s="58"/>
      <c r="AI125" s="58"/>
      <c r="AJ125" s="58"/>
      <c r="AZ125" s="40"/>
      <c r="BA125" s="40"/>
      <c r="BB125" s="40"/>
      <c r="BX125" s="36"/>
      <c r="BY125" s="36"/>
      <c r="BZ125" s="36"/>
      <c r="CA125" s="36"/>
      <c r="CB125" s="36"/>
      <c r="CC125" s="36"/>
    </row>
    <row r="126" spans="1:81" x14ac:dyDescent="0.2">
      <c r="A126" s="53"/>
      <c r="B126" s="54"/>
      <c r="C126" s="55"/>
      <c r="D126" s="55"/>
      <c r="E126" s="55"/>
      <c r="F126" s="55"/>
      <c r="G126" s="55"/>
      <c r="H126" s="55"/>
      <c r="I126" s="55"/>
      <c r="J126" s="55"/>
      <c r="K126" s="55"/>
      <c r="L126" s="55"/>
      <c r="M126" s="56"/>
      <c r="N126" s="57"/>
      <c r="O126" s="58"/>
      <c r="P126" s="812"/>
      <c r="Q126" s="812"/>
      <c r="R126" s="812"/>
      <c r="S126" s="59"/>
      <c r="T126" s="59"/>
      <c r="U126" s="57"/>
      <c r="V126" s="58"/>
      <c r="W126" s="58"/>
      <c r="X126" s="116"/>
      <c r="Y126" s="116"/>
      <c r="Z126" s="116"/>
      <c r="AA126" s="116"/>
      <c r="AB126" s="116"/>
      <c r="AC126" s="116"/>
      <c r="AD126" s="58"/>
      <c r="AE126" s="58"/>
      <c r="AF126" s="58"/>
      <c r="AG126" s="116"/>
      <c r="AH126" s="58"/>
      <c r="AI126" s="58"/>
      <c r="AJ126" s="58"/>
      <c r="AZ126" s="40"/>
      <c r="BA126" s="40"/>
      <c r="BB126" s="40"/>
      <c r="BX126" s="36"/>
      <c r="BY126" s="36"/>
      <c r="BZ126" s="36"/>
      <c r="CA126" s="36"/>
      <c r="CB126" s="36"/>
      <c r="CC126" s="36"/>
    </row>
    <row r="127" spans="1:81" x14ac:dyDescent="0.2">
      <c r="A127" s="53"/>
      <c r="B127" s="54"/>
      <c r="C127" s="55"/>
      <c r="D127" s="55"/>
      <c r="E127" s="55"/>
      <c r="F127" s="55"/>
      <c r="G127" s="55"/>
      <c r="H127" s="55"/>
      <c r="I127" s="55"/>
      <c r="J127" s="55"/>
      <c r="K127" s="55"/>
      <c r="L127" s="55"/>
      <c r="M127" s="56"/>
      <c r="N127" s="57"/>
      <c r="O127" s="58"/>
      <c r="P127" s="812"/>
      <c r="Q127" s="812"/>
      <c r="R127" s="812"/>
      <c r="S127" s="59"/>
      <c r="T127" s="59"/>
      <c r="U127" s="57"/>
      <c r="V127" s="58"/>
      <c r="W127" s="58"/>
      <c r="X127" s="116"/>
      <c r="Y127" s="116"/>
      <c r="Z127" s="116"/>
      <c r="AA127" s="116"/>
      <c r="AB127" s="116"/>
      <c r="AC127" s="116"/>
      <c r="AD127" s="58"/>
      <c r="AE127" s="58"/>
      <c r="AF127" s="58"/>
      <c r="AG127" s="116"/>
      <c r="AH127" s="58"/>
      <c r="AI127" s="58"/>
      <c r="AJ127" s="58"/>
      <c r="AZ127" s="40"/>
      <c r="BA127" s="40"/>
      <c r="BB127" s="40"/>
      <c r="BX127" s="36"/>
      <c r="BY127" s="36"/>
      <c r="BZ127" s="36"/>
      <c r="CA127" s="36"/>
      <c r="CB127" s="36"/>
      <c r="CC127" s="36"/>
    </row>
    <row r="128" spans="1:81" x14ac:dyDescent="0.2">
      <c r="A128" s="53"/>
      <c r="B128" s="54"/>
      <c r="C128" s="55"/>
      <c r="D128" s="55"/>
      <c r="E128" s="55"/>
      <c r="F128" s="55"/>
      <c r="G128" s="55"/>
      <c r="H128" s="55"/>
      <c r="I128" s="55"/>
      <c r="J128" s="55"/>
      <c r="K128" s="55"/>
      <c r="L128" s="55"/>
      <c r="M128" s="56"/>
      <c r="N128" s="57"/>
      <c r="O128" s="58"/>
      <c r="P128" s="812"/>
      <c r="Q128" s="812"/>
      <c r="R128" s="812"/>
      <c r="S128" s="59"/>
      <c r="T128" s="59"/>
      <c r="U128" s="57"/>
      <c r="V128" s="58"/>
      <c r="W128" s="58"/>
      <c r="X128" s="116"/>
      <c r="Y128" s="116"/>
      <c r="Z128" s="116"/>
      <c r="AA128" s="116"/>
      <c r="AB128" s="116"/>
      <c r="AC128" s="116"/>
      <c r="AD128" s="58"/>
      <c r="AE128" s="58"/>
      <c r="AF128" s="58"/>
      <c r="AG128" s="116"/>
      <c r="AH128" s="58"/>
      <c r="AI128" s="58"/>
      <c r="AJ128" s="58"/>
      <c r="AZ128" s="40"/>
      <c r="BA128" s="40"/>
      <c r="BB128" s="40"/>
      <c r="BX128" s="36"/>
      <c r="BY128" s="36"/>
      <c r="BZ128" s="36"/>
      <c r="CA128" s="36"/>
      <c r="CB128" s="36"/>
      <c r="CC128" s="36"/>
    </row>
    <row r="129" spans="1:81" x14ac:dyDescent="0.2">
      <c r="A129" s="53"/>
      <c r="B129" s="54"/>
      <c r="C129" s="55"/>
      <c r="D129" s="55"/>
      <c r="E129" s="55"/>
      <c r="F129" s="55"/>
      <c r="G129" s="55"/>
      <c r="H129" s="55"/>
      <c r="I129" s="55"/>
      <c r="J129" s="55"/>
      <c r="K129" s="55"/>
      <c r="L129" s="55"/>
      <c r="M129" s="56"/>
      <c r="N129" s="57"/>
      <c r="O129" s="58"/>
      <c r="P129" s="812"/>
      <c r="Q129" s="812"/>
      <c r="R129" s="812"/>
      <c r="S129" s="59"/>
      <c r="T129" s="59"/>
      <c r="U129" s="57"/>
      <c r="V129" s="58"/>
      <c r="W129" s="58"/>
      <c r="X129" s="116"/>
      <c r="Y129" s="116"/>
      <c r="Z129" s="116"/>
      <c r="AA129" s="116"/>
      <c r="AB129" s="116"/>
      <c r="AC129" s="116"/>
      <c r="AD129" s="58"/>
      <c r="AE129" s="58"/>
      <c r="AF129" s="58"/>
      <c r="AG129" s="116"/>
      <c r="AH129" s="58"/>
      <c r="AI129" s="58"/>
      <c r="AJ129" s="58"/>
      <c r="AZ129" s="40"/>
      <c r="BA129" s="40"/>
      <c r="BB129" s="40"/>
      <c r="BX129" s="36"/>
      <c r="BY129" s="36"/>
      <c r="BZ129" s="36"/>
      <c r="CA129" s="36"/>
      <c r="CB129" s="36"/>
      <c r="CC129" s="36"/>
    </row>
    <row r="130" spans="1:81" x14ac:dyDescent="0.2">
      <c r="A130" s="53"/>
      <c r="B130" s="54"/>
      <c r="C130" s="55"/>
      <c r="D130" s="55"/>
      <c r="E130" s="55"/>
      <c r="F130" s="55"/>
      <c r="G130" s="55"/>
      <c r="H130" s="55"/>
      <c r="I130" s="55"/>
      <c r="J130" s="55"/>
      <c r="K130" s="55"/>
      <c r="L130" s="55"/>
      <c r="M130" s="56"/>
      <c r="N130" s="57"/>
      <c r="O130" s="58"/>
      <c r="P130" s="812"/>
      <c r="Q130" s="812"/>
      <c r="R130" s="812"/>
      <c r="S130" s="59"/>
      <c r="T130" s="59"/>
      <c r="U130" s="57"/>
      <c r="V130" s="58"/>
      <c r="W130" s="58"/>
      <c r="X130" s="116"/>
      <c r="Y130" s="116"/>
      <c r="Z130" s="116"/>
      <c r="AA130" s="116"/>
      <c r="AB130" s="116"/>
      <c r="AC130" s="116"/>
      <c r="AD130" s="58"/>
      <c r="AE130" s="58"/>
      <c r="AF130" s="58"/>
      <c r="AG130" s="116"/>
      <c r="AH130" s="58"/>
      <c r="AI130" s="58"/>
      <c r="AJ130" s="58"/>
      <c r="AZ130" s="40"/>
      <c r="BA130" s="40"/>
      <c r="BB130" s="40"/>
      <c r="BX130" s="36"/>
      <c r="BY130" s="36"/>
      <c r="BZ130" s="36"/>
      <c r="CA130" s="36"/>
      <c r="CB130" s="36"/>
      <c r="CC130" s="36"/>
    </row>
    <row r="131" spans="1:81" x14ac:dyDescent="0.2">
      <c r="A131" s="53"/>
      <c r="B131" s="54"/>
      <c r="C131" s="55"/>
      <c r="D131" s="55"/>
      <c r="E131" s="55"/>
      <c r="F131" s="55"/>
      <c r="G131" s="55"/>
      <c r="H131" s="55"/>
      <c r="I131" s="55"/>
      <c r="J131" s="55"/>
      <c r="K131" s="55"/>
      <c r="L131" s="55"/>
      <c r="M131" s="56"/>
      <c r="N131" s="57"/>
      <c r="O131" s="58"/>
      <c r="P131" s="812"/>
      <c r="Q131" s="812"/>
      <c r="R131" s="812"/>
      <c r="S131" s="59"/>
      <c r="T131" s="59"/>
      <c r="U131" s="57"/>
      <c r="V131" s="58"/>
      <c r="W131" s="58"/>
      <c r="X131" s="116"/>
      <c r="Y131" s="116"/>
      <c r="Z131" s="116"/>
      <c r="AA131" s="116"/>
      <c r="AB131" s="116"/>
      <c r="AC131" s="116"/>
      <c r="AD131" s="58"/>
      <c r="AE131" s="58"/>
      <c r="AF131" s="58"/>
      <c r="AG131" s="116"/>
      <c r="AH131" s="58"/>
      <c r="AI131" s="58"/>
      <c r="AJ131" s="58"/>
      <c r="AZ131" s="40"/>
      <c r="BA131" s="40"/>
      <c r="BB131" s="40"/>
      <c r="BX131" s="36"/>
      <c r="BY131" s="36"/>
      <c r="BZ131" s="36"/>
      <c r="CA131" s="36"/>
      <c r="CB131" s="36"/>
      <c r="CC131" s="36"/>
    </row>
    <row r="132" spans="1:81" x14ac:dyDescent="0.2">
      <c r="A132" s="53"/>
      <c r="B132" s="54"/>
      <c r="C132" s="55"/>
      <c r="D132" s="55"/>
      <c r="E132" s="55"/>
      <c r="F132" s="55"/>
      <c r="G132" s="55"/>
      <c r="H132" s="55"/>
      <c r="I132" s="55"/>
      <c r="J132" s="55"/>
      <c r="K132" s="55"/>
      <c r="L132" s="55"/>
      <c r="M132" s="56"/>
      <c r="N132" s="57"/>
      <c r="O132" s="58"/>
      <c r="P132" s="812"/>
      <c r="Q132" s="812"/>
      <c r="R132" s="812"/>
      <c r="S132" s="59"/>
      <c r="T132" s="59"/>
      <c r="U132" s="57"/>
      <c r="V132" s="58"/>
      <c r="W132" s="58"/>
      <c r="X132" s="116"/>
      <c r="Y132" s="116"/>
      <c r="Z132" s="116"/>
      <c r="AA132" s="116"/>
      <c r="AB132" s="116"/>
      <c r="AC132" s="116"/>
      <c r="AD132" s="58"/>
      <c r="AE132" s="58"/>
      <c r="AF132" s="58"/>
      <c r="AG132" s="116"/>
      <c r="AH132" s="58"/>
      <c r="AI132" s="58"/>
      <c r="AJ132" s="58"/>
      <c r="AZ132" s="40"/>
      <c r="BA132" s="40"/>
      <c r="BB132" s="40"/>
      <c r="BX132" s="36"/>
      <c r="BY132" s="36"/>
      <c r="BZ132" s="36"/>
      <c r="CA132" s="36"/>
      <c r="CB132" s="36"/>
      <c r="CC132" s="36"/>
    </row>
    <row r="133" spans="1:81" x14ac:dyDescent="0.2">
      <c r="A133" s="53"/>
      <c r="B133" s="54"/>
      <c r="C133" s="55"/>
      <c r="D133" s="55"/>
      <c r="E133" s="55"/>
      <c r="F133" s="55"/>
      <c r="G133" s="55"/>
      <c r="H133" s="55"/>
      <c r="I133" s="55"/>
      <c r="J133" s="55"/>
      <c r="K133" s="55"/>
      <c r="L133" s="55"/>
      <c r="M133" s="56"/>
      <c r="N133" s="57"/>
      <c r="O133" s="58"/>
      <c r="P133" s="812"/>
      <c r="Q133" s="812"/>
      <c r="R133" s="812"/>
      <c r="S133" s="59"/>
      <c r="T133" s="59"/>
      <c r="U133" s="57"/>
      <c r="V133" s="58"/>
      <c r="W133" s="58"/>
      <c r="X133" s="116"/>
      <c r="Y133" s="116"/>
      <c r="Z133" s="116"/>
      <c r="AA133" s="116"/>
      <c r="AB133" s="116"/>
      <c r="AC133" s="116"/>
      <c r="AD133" s="58"/>
      <c r="AE133" s="58"/>
      <c r="AF133" s="58"/>
      <c r="AG133" s="116"/>
      <c r="AH133" s="58"/>
      <c r="AI133" s="58"/>
      <c r="AJ133" s="58"/>
      <c r="AZ133" s="40"/>
      <c r="BA133" s="40"/>
      <c r="BB133" s="40"/>
      <c r="BX133" s="36"/>
      <c r="BY133" s="36"/>
      <c r="BZ133" s="36"/>
      <c r="CA133" s="36"/>
      <c r="CB133" s="36"/>
      <c r="CC133" s="36"/>
    </row>
    <row r="134" spans="1:81" x14ac:dyDescent="0.2">
      <c r="A134" s="53"/>
      <c r="B134" s="54"/>
      <c r="C134" s="55"/>
      <c r="D134" s="55"/>
      <c r="E134" s="55"/>
      <c r="F134" s="55"/>
      <c r="G134" s="55"/>
      <c r="H134" s="55"/>
      <c r="I134" s="55"/>
      <c r="J134" s="55"/>
      <c r="K134" s="55"/>
      <c r="L134" s="55"/>
      <c r="M134" s="56"/>
      <c r="N134" s="57"/>
      <c r="O134" s="58"/>
      <c r="P134" s="812"/>
      <c r="Q134" s="812"/>
      <c r="R134" s="812"/>
      <c r="S134" s="59"/>
      <c r="T134" s="59"/>
      <c r="U134" s="57"/>
      <c r="V134" s="58"/>
      <c r="W134" s="58"/>
      <c r="X134" s="116"/>
      <c r="Y134" s="116"/>
      <c r="Z134" s="116"/>
      <c r="AA134" s="116"/>
      <c r="AB134" s="116"/>
      <c r="AC134" s="116"/>
      <c r="AD134" s="58"/>
      <c r="AE134" s="58"/>
      <c r="AF134" s="58"/>
      <c r="AG134" s="116"/>
      <c r="AH134" s="58"/>
      <c r="AI134" s="58"/>
      <c r="AJ134" s="58"/>
      <c r="AZ134" s="40"/>
      <c r="BA134" s="40"/>
      <c r="BB134" s="40"/>
      <c r="BX134" s="36"/>
      <c r="BY134" s="36"/>
      <c r="BZ134" s="36"/>
      <c r="CA134" s="36"/>
      <c r="CB134" s="36"/>
      <c r="CC134" s="36"/>
    </row>
    <row r="135" spans="1:81" x14ac:dyDescent="0.2">
      <c r="A135" s="53"/>
      <c r="B135" s="54"/>
      <c r="C135" s="55"/>
      <c r="D135" s="55"/>
      <c r="E135" s="55"/>
      <c r="F135" s="55"/>
      <c r="G135" s="55"/>
      <c r="H135" s="55"/>
      <c r="I135" s="55"/>
      <c r="J135" s="55"/>
      <c r="K135" s="55"/>
      <c r="L135" s="55"/>
      <c r="M135" s="56"/>
      <c r="N135" s="57"/>
      <c r="O135" s="58"/>
      <c r="P135" s="812"/>
      <c r="Q135" s="812"/>
      <c r="R135" s="812"/>
      <c r="S135" s="59"/>
      <c r="T135" s="59"/>
      <c r="U135" s="57"/>
      <c r="V135" s="58"/>
      <c r="W135" s="58"/>
      <c r="X135" s="116"/>
      <c r="Y135" s="116"/>
      <c r="Z135" s="116"/>
      <c r="AA135" s="116"/>
      <c r="AB135" s="116"/>
      <c r="AC135" s="116"/>
      <c r="AD135" s="58"/>
      <c r="AE135" s="58"/>
      <c r="AF135" s="58"/>
      <c r="AG135" s="116"/>
      <c r="AH135" s="58"/>
      <c r="AI135" s="58"/>
      <c r="AJ135" s="58"/>
      <c r="AZ135" s="40"/>
      <c r="BA135" s="40"/>
      <c r="BB135" s="40"/>
      <c r="BX135" s="36"/>
      <c r="BY135" s="36"/>
      <c r="BZ135" s="36"/>
      <c r="CA135" s="36"/>
      <c r="CB135" s="36"/>
      <c r="CC135" s="36"/>
    </row>
    <row r="136" spans="1:81" x14ac:dyDescent="0.2">
      <c r="A136" s="53"/>
      <c r="B136" s="54"/>
      <c r="C136" s="55"/>
      <c r="D136" s="55"/>
      <c r="E136" s="55"/>
      <c r="F136" s="55"/>
      <c r="G136" s="55"/>
      <c r="H136" s="55"/>
      <c r="I136" s="55"/>
      <c r="J136" s="55"/>
      <c r="K136" s="55"/>
      <c r="L136" s="55"/>
      <c r="M136" s="56"/>
      <c r="N136" s="57"/>
      <c r="O136" s="58"/>
      <c r="P136" s="812"/>
      <c r="Q136" s="812"/>
      <c r="R136" s="812"/>
      <c r="S136" s="59"/>
      <c r="T136" s="59"/>
      <c r="U136" s="57"/>
      <c r="V136" s="58"/>
      <c r="W136" s="58"/>
      <c r="X136" s="116"/>
      <c r="Y136" s="116"/>
      <c r="Z136" s="116"/>
      <c r="AA136" s="116"/>
      <c r="AB136" s="116"/>
      <c r="AC136" s="116"/>
      <c r="AD136" s="58"/>
      <c r="AE136" s="58"/>
      <c r="AF136" s="58"/>
      <c r="AG136" s="116"/>
      <c r="AH136" s="58"/>
      <c r="AI136" s="58"/>
      <c r="AJ136" s="58"/>
      <c r="AZ136" s="40"/>
      <c r="BA136" s="40"/>
      <c r="BB136" s="40"/>
      <c r="BX136" s="36"/>
      <c r="BY136" s="36"/>
      <c r="BZ136" s="36"/>
      <c r="CA136" s="36"/>
      <c r="CB136" s="36"/>
      <c r="CC136" s="36"/>
    </row>
    <row r="137" spans="1:81" x14ac:dyDescent="0.2">
      <c r="A137" s="53"/>
      <c r="B137" s="54"/>
      <c r="C137" s="55"/>
      <c r="D137" s="55"/>
      <c r="E137" s="55"/>
      <c r="F137" s="55"/>
      <c r="G137" s="55"/>
      <c r="H137" s="55"/>
      <c r="I137" s="55"/>
      <c r="J137" s="55"/>
      <c r="K137" s="55"/>
      <c r="L137" s="55"/>
      <c r="M137" s="56"/>
      <c r="N137" s="57"/>
      <c r="O137" s="58"/>
      <c r="P137" s="812"/>
      <c r="Q137" s="812"/>
      <c r="R137" s="812"/>
      <c r="S137" s="59"/>
      <c r="T137" s="59"/>
      <c r="U137" s="57"/>
      <c r="V137" s="58"/>
      <c r="W137" s="58"/>
      <c r="X137" s="116"/>
      <c r="Y137" s="116"/>
      <c r="Z137" s="116"/>
      <c r="AA137" s="116"/>
      <c r="AB137" s="116"/>
      <c r="AC137" s="116"/>
      <c r="AD137" s="58"/>
      <c r="AE137" s="58"/>
      <c r="AF137" s="58"/>
      <c r="AG137" s="116"/>
      <c r="AH137" s="58"/>
      <c r="AI137" s="58"/>
      <c r="AJ137" s="58"/>
      <c r="AZ137" s="40"/>
      <c r="BA137" s="40"/>
      <c r="BB137" s="40"/>
      <c r="BX137" s="36"/>
      <c r="BY137" s="36"/>
      <c r="BZ137" s="36"/>
      <c r="CA137" s="36"/>
      <c r="CB137" s="36"/>
      <c r="CC137" s="36"/>
    </row>
    <row r="138" spans="1:81" x14ac:dyDescent="0.2">
      <c r="A138" s="53"/>
      <c r="B138" s="54"/>
      <c r="C138" s="55"/>
      <c r="D138" s="55"/>
      <c r="E138" s="55"/>
      <c r="F138" s="55"/>
      <c r="G138" s="55"/>
      <c r="H138" s="55"/>
      <c r="I138" s="55"/>
      <c r="J138" s="55"/>
      <c r="K138" s="55"/>
      <c r="L138" s="55"/>
      <c r="M138" s="56"/>
      <c r="N138" s="57"/>
      <c r="O138" s="58"/>
      <c r="P138" s="812"/>
      <c r="Q138" s="812"/>
      <c r="R138" s="812"/>
      <c r="S138" s="59"/>
      <c r="T138" s="59"/>
      <c r="U138" s="57"/>
      <c r="V138" s="58"/>
      <c r="W138" s="58"/>
      <c r="X138" s="116"/>
      <c r="Y138" s="116"/>
      <c r="Z138" s="116"/>
      <c r="AA138" s="116"/>
      <c r="AB138" s="116"/>
      <c r="AC138" s="116"/>
      <c r="AD138" s="58"/>
      <c r="AE138" s="58"/>
      <c r="AF138" s="58"/>
      <c r="AG138" s="116"/>
      <c r="AH138" s="58"/>
      <c r="AI138" s="58"/>
      <c r="AJ138" s="58"/>
      <c r="AZ138" s="40"/>
      <c r="BA138" s="40"/>
      <c r="BB138" s="40"/>
      <c r="BX138" s="36"/>
      <c r="BY138" s="36"/>
      <c r="BZ138" s="36"/>
      <c r="CA138" s="36"/>
      <c r="CB138" s="36"/>
      <c r="CC138" s="36"/>
    </row>
    <row r="139" spans="1:81" x14ac:dyDescent="0.2">
      <c r="A139" s="53"/>
      <c r="B139" s="54"/>
      <c r="C139" s="55"/>
      <c r="D139" s="55"/>
      <c r="E139" s="55"/>
      <c r="F139" s="55"/>
      <c r="G139" s="55"/>
      <c r="H139" s="55"/>
      <c r="I139" s="55"/>
      <c r="J139" s="55"/>
      <c r="K139" s="55"/>
      <c r="L139" s="55"/>
      <c r="M139" s="56"/>
      <c r="N139" s="57"/>
      <c r="O139" s="58"/>
      <c r="P139" s="812"/>
      <c r="Q139" s="812"/>
      <c r="R139" s="812"/>
      <c r="S139" s="59"/>
      <c r="T139" s="59"/>
      <c r="U139" s="57"/>
      <c r="V139" s="58"/>
      <c r="W139" s="58"/>
      <c r="X139" s="116"/>
      <c r="Y139" s="116"/>
      <c r="Z139" s="116"/>
      <c r="AA139" s="116"/>
      <c r="AB139" s="116"/>
      <c r="AC139" s="116"/>
      <c r="AD139" s="58"/>
      <c r="AE139" s="58"/>
      <c r="AF139" s="58"/>
      <c r="AG139" s="116"/>
      <c r="AH139" s="58"/>
      <c r="AI139" s="58"/>
      <c r="AJ139" s="58"/>
      <c r="AZ139" s="40"/>
      <c r="BA139" s="40"/>
      <c r="BB139" s="40"/>
      <c r="BX139" s="36"/>
      <c r="BY139" s="36"/>
      <c r="BZ139" s="36"/>
      <c r="CA139" s="36"/>
      <c r="CB139" s="36"/>
      <c r="CC139" s="36"/>
    </row>
    <row r="140" spans="1:81" x14ac:dyDescent="0.2">
      <c r="A140" s="53"/>
      <c r="B140" s="54"/>
      <c r="C140" s="55"/>
      <c r="D140" s="55"/>
      <c r="E140" s="55"/>
      <c r="F140" s="55"/>
      <c r="G140" s="55"/>
      <c r="H140" s="55"/>
      <c r="I140" s="55"/>
      <c r="J140" s="55"/>
      <c r="K140" s="55"/>
      <c r="L140" s="55"/>
      <c r="M140" s="56"/>
      <c r="N140" s="57"/>
      <c r="O140" s="58"/>
      <c r="P140" s="812"/>
      <c r="Q140" s="812"/>
      <c r="R140" s="812"/>
      <c r="S140" s="59"/>
      <c r="T140" s="59"/>
      <c r="U140" s="57"/>
      <c r="V140" s="58"/>
      <c r="W140" s="58"/>
      <c r="X140" s="116"/>
      <c r="Y140" s="116"/>
      <c r="Z140" s="116"/>
      <c r="AA140" s="116"/>
      <c r="AB140" s="116"/>
      <c r="AC140" s="116"/>
      <c r="AD140" s="58"/>
      <c r="AE140" s="58"/>
      <c r="AF140" s="58"/>
      <c r="AG140" s="116"/>
      <c r="AH140" s="58"/>
      <c r="AI140" s="58"/>
      <c r="AJ140" s="58"/>
      <c r="AZ140" s="40"/>
      <c r="BA140" s="40"/>
      <c r="BB140" s="40"/>
      <c r="BX140" s="36"/>
      <c r="BY140" s="36"/>
      <c r="BZ140" s="36"/>
      <c r="CA140" s="36"/>
      <c r="CB140" s="36"/>
      <c r="CC140" s="36"/>
    </row>
    <row r="141" spans="1:81" x14ac:dyDescent="0.2">
      <c r="A141" s="53"/>
      <c r="B141" s="54"/>
      <c r="C141" s="55"/>
      <c r="D141" s="55"/>
      <c r="E141" s="55"/>
      <c r="F141" s="55"/>
      <c r="G141" s="55"/>
      <c r="H141" s="55"/>
      <c r="I141" s="55"/>
      <c r="J141" s="55"/>
      <c r="K141" s="55"/>
      <c r="L141" s="55"/>
      <c r="M141" s="56"/>
      <c r="N141" s="57"/>
      <c r="O141" s="58"/>
      <c r="P141" s="812"/>
      <c r="Q141" s="812"/>
      <c r="R141" s="812"/>
      <c r="S141" s="59"/>
      <c r="T141" s="59"/>
      <c r="U141" s="57"/>
      <c r="V141" s="58"/>
      <c r="W141" s="58"/>
      <c r="X141" s="116"/>
      <c r="Y141" s="116"/>
      <c r="Z141" s="116"/>
      <c r="AA141" s="116"/>
      <c r="AB141" s="116"/>
      <c r="AC141" s="116"/>
      <c r="AD141" s="58"/>
      <c r="AE141" s="58"/>
      <c r="AF141" s="58"/>
      <c r="AG141" s="116"/>
      <c r="AH141" s="58"/>
      <c r="AI141" s="58"/>
      <c r="AJ141" s="58"/>
      <c r="AZ141" s="40"/>
      <c r="BA141" s="40"/>
      <c r="BB141" s="40"/>
      <c r="BX141" s="36"/>
      <c r="BY141" s="36"/>
      <c r="BZ141" s="36"/>
      <c r="CA141" s="36"/>
      <c r="CB141" s="36"/>
      <c r="CC141" s="36"/>
    </row>
    <row r="142" spans="1:81" x14ac:dyDescent="0.2">
      <c r="A142" s="53"/>
      <c r="B142" s="54"/>
      <c r="C142" s="55"/>
      <c r="D142" s="55"/>
      <c r="E142" s="55"/>
      <c r="F142" s="55"/>
      <c r="G142" s="55"/>
      <c r="H142" s="55"/>
      <c r="I142" s="55"/>
      <c r="J142" s="55"/>
      <c r="K142" s="55"/>
      <c r="L142" s="55"/>
      <c r="M142" s="56"/>
      <c r="N142" s="57"/>
      <c r="O142" s="58"/>
      <c r="P142" s="812"/>
      <c r="Q142" s="812"/>
      <c r="R142" s="812"/>
      <c r="S142" s="59"/>
      <c r="T142" s="59"/>
      <c r="U142" s="57"/>
      <c r="V142" s="58"/>
      <c r="W142" s="58"/>
      <c r="X142" s="116"/>
      <c r="Y142" s="116"/>
      <c r="Z142" s="116"/>
      <c r="AA142" s="116"/>
      <c r="AB142" s="116"/>
      <c r="AC142" s="116"/>
      <c r="AD142" s="58"/>
      <c r="AE142" s="58"/>
      <c r="AF142" s="58"/>
      <c r="AG142" s="116"/>
      <c r="AH142" s="58"/>
      <c r="AI142" s="58"/>
      <c r="AJ142" s="58"/>
      <c r="AZ142" s="40"/>
      <c r="BA142" s="40"/>
      <c r="BB142" s="40"/>
      <c r="BX142" s="36"/>
      <c r="BY142" s="36"/>
      <c r="BZ142" s="36"/>
      <c r="CA142" s="36"/>
      <c r="CB142" s="36"/>
      <c r="CC142" s="36"/>
    </row>
    <row r="143" spans="1:81" x14ac:dyDescent="0.2">
      <c r="A143" s="53"/>
      <c r="B143" s="54"/>
      <c r="C143" s="55"/>
      <c r="D143" s="55"/>
      <c r="E143" s="55"/>
      <c r="F143" s="55"/>
      <c r="G143" s="55"/>
      <c r="H143" s="55"/>
      <c r="I143" s="55"/>
      <c r="J143" s="55"/>
      <c r="K143" s="55"/>
      <c r="L143" s="55"/>
      <c r="M143" s="56"/>
      <c r="N143" s="57"/>
      <c r="O143" s="58"/>
      <c r="P143" s="812"/>
      <c r="Q143" s="812"/>
      <c r="R143" s="812"/>
      <c r="S143" s="59"/>
      <c r="T143" s="59"/>
      <c r="U143" s="57"/>
      <c r="V143" s="58"/>
      <c r="W143" s="58"/>
      <c r="X143" s="116"/>
      <c r="Y143" s="116"/>
      <c r="Z143" s="116"/>
      <c r="AA143" s="116"/>
      <c r="AB143" s="116"/>
      <c r="AC143" s="116"/>
      <c r="AD143" s="58"/>
      <c r="AE143" s="58"/>
      <c r="AF143" s="58"/>
      <c r="AG143" s="116"/>
      <c r="AH143" s="58"/>
      <c r="AI143" s="58"/>
      <c r="AJ143" s="58"/>
      <c r="AZ143" s="40"/>
      <c r="BA143" s="40"/>
      <c r="BB143" s="40"/>
      <c r="BX143" s="36"/>
      <c r="BY143" s="36"/>
      <c r="BZ143" s="36"/>
      <c r="CA143" s="36"/>
      <c r="CB143" s="36"/>
      <c r="CC143" s="36"/>
    </row>
    <row r="144" spans="1:81" x14ac:dyDescent="0.2">
      <c r="A144" s="53"/>
      <c r="B144" s="54"/>
      <c r="C144" s="55"/>
      <c r="D144" s="55"/>
      <c r="E144" s="55"/>
      <c r="F144" s="55"/>
      <c r="G144" s="55"/>
      <c r="H144" s="55"/>
      <c r="I144" s="55"/>
      <c r="J144" s="55"/>
      <c r="K144" s="55"/>
      <c r="L144" s="55"/>
      <c r="M144" s="56"/>
      <c r="N144" s="57"/>
      <c r="O144" s="58"/>
      <c r="P144" s="812"/>
      <c r="Q144" s="812"/>
      <c r="R144" s="812"/>
      <c r="S144" s="59"/>
      <c r="T144" s="59"/>
      <c r="U144" s="57"/>
      <c r="V144" s="58"/>
      <c r="W144" s="58"/>
      <c r="X144" s="116"/>
      <c r="Y144" s="116"/>
      <c r="Z144" s="116"/>
      <c r="AA144" s="116"/>
      <c r="AB144" s="116"/>
      <c r="AC144" s="116"/>
      <c r="AD144" s="58"/>
      <c r="AE144" s="58"/>
      <c r="AF144" s="58"/>
      <c r="AG144" s="116"/>
      <c r="AH144" s="58"/>
      <c r="AI144" s="58"/>
      <c r="AJ144" s="58"/>
      <c r="AZ144" s="40"/>
      <c r="BA144" s="40"/>
      <c r="BB144" s="40"/>
      <c r="BX144" s="36"/>
      <c r="BY144" s="36"/>
      <c r="BZ144" s="36"/>
      <c r="CA144" s="36"/>
      <c r="CB144" s="36"/>
      <c r="CC144" s="36"/>
    </row>
    <row r="145" spans="1:81" x14ac:dyDescent="0.2">
      <c r="A145" s="53"/>
      <c r="B145" s="54"/>
      <c r="C145" s="55"/>
      <c r="D145" s="55"/>
      <c r="E145" s="55"/>
      <c r="F145" s="55"/>
      <c r="G145" s="55"/>
      <c r="H145" s="55"/>
      <c r="I145" s="55"/>
      <c r="J145" s="55"/>
      <c r="K145" s="55"/>
      <c r="L145" s="55"/>
      <c r="M145" s="56"/>
      <c r="N145" s="57"/>
      <c r="O145" s="58"/>
      <c r="P145" s="812"/>
      <c r="Q145" s="812"/>
      <c r="R145" s="812"/>
      <c r="S145" s="59"/>
      <c r="T145" s="59"/>
      <c r="U145" s="57"/>
      <c r="V145" s="58"/>
      <c r="W145" s="58"/>
      <c r="X145" s="116"/>
      <c r="Y145" s="116"/>
      <c r="Z145" s="116"/>
      <c r="AA145" s="116"/>
      <c r="AB145" s="116"/>
      <c r="AC145" s="116"/>
      <c r="AD145" s="58"/>
      <c r="AE145" s="58"/>
      <c r="AF145" s="58"/>
      <c r="AG145" s="116"/>
      <c r="AH145" s="58"/>
      <c r="AI145" s="58"/>
      <c r="AJ145" s="58"/>
      <c r="AZ145" s="40"/>
      <c r="BA145" s="40"/>
      <c r="BB145" s="40"/>
      <c r="BX145" s="36"/>
      <c r="BY145" s="36"/>
      <c r="BZ145" s="36"/>
      <c r="CA145" s="36"/>
      <c r="CB145" s="36"/>
      <c r="CC145" s="36"/>
    </row>
    <row r="146" spans="1:81" x14ac:dyDescent="0.2">
      <c r="A146" s="53"/>
      <c r="B146" s="54"/>
      <c r="C146" s="55"/>
      <c r="D146" s="55"/>
      <c r="E146" s="55"/>
      <c r="F146" s="55"/>
      <c r="G146" s="55"/>
      <c r="H146" s="55"/>
      <c r="I146" s="55"/>
      <c r="J146" s="55"/>
      <c r="K146" s="55"/>
      <c r="L146" s="55"/>
      <c r="M146" s="56"/>
      <c r="N146" s="57"/>
      <c r="O146" s="58"/>
      <c r="P146" s="812"/>
      <c r="Q146" s="812"/>
      <c r="R146" s="812"/>
      <c r="S146" s="59"/>
      <c r="T146" s="59"/>
      <c r="U146" s="57"/>
      <c r="V146" s="58"/>
      <c r="W146" s="58"/>
      <c r="X146" s="116"/>
      <c r="Y146" s="116"/>
      <c r="Z146" s="116"/>
      <c r="AA146" s="116"/>
      <c r="AB146" s="116"/>
      <c r="AC146" s="116"/>
      <c r="AD146" s="58"/>
      <c r="AE146" s="58"/>
      <c r="AF146" s="58"/>
      <c r="AG146" s="116"/>
      <c r="AH146" s="58"/>
      <c r="AI146" s="58"/>
      <c r="AJ146" s="58"/>
      <c r="AZ146" s="40"/>
      <c r="BA146" s="40"/>
      <c r="BB146" s="40"/>
      <c r="BX146" s="36"/>
      <c r="BY146" s="36"/>
      <c r="BZ146" s="36"/>
      <c r="CA146" s="36"/>
      <c r="CB146" s="36"/>
      <c r="CC146" s="36"/>
    </row>
    <row r="147" spans="1:81" x14ac:dyDescent="0.2">
      <c r="A147" s="53"/>
      <c r="B147" s="54"/>
      <c r="C147" s="55"/>
      <c r="D147" s="55"/>
      <c r="E147" s="55"/>
      <c r="F147" s="55"/>
      <c r="G147" s="55"/>
      <c r="H147" s="55"/>
      <c r="I147" s="55"/>
      <c r="J147" s="55"/>
      <c r="K147" s="55"/>
      <c r="L147" s="55"/>
      <c r="M147" s="56"/>
      <c r="N147" s="57"/>
      <c r="O147" s="58"/>
      <c r="P147" s="812"/>
      <c r="Q147" s="812"/>
      <c r="R147" s="812"/>
      <c r="S147" s="59"/>
      <c r="T147" s="59"/>
      <c r="U147" s="57"/>
      <c r="V147" s="58"/>
      <c r="W147" s="58"/>
      <c r="X147" s="116"/>
      <c r="Y147" s="116"/>
      <c r="Z147" s="116"/>
      <c r="AA147" s="116"/>
      <c r="AB147" s="116"/>
      <c r="AC147" s="116"/>
      <c r="AD147" s="58"/>
      <c r="AE147" s="58"/>
      <c r="AF147" s="58"/>
      <c r="AG147" s="116"/>
      <c r="AH147" s="58"/>
      <c r="AI147" s="58"/>
      <c r="AJ147" s="58"/>
      <c r="AZ147" s="40"/>
      <c r="BA147" s="40"/>
      <c r="BB147" s="40"/>
      <c r="BX147" s="36"/>
      <c r="BY147" s="36"/>
      <c r="BZ147" s="36"/>
      <c r="CA147" s="36"/>
      <c r="CB147" s="36"/>
      <c r="CC147" s="36"/>
    </row>
    <row r="148" spans="1:81" x14ac:dyDescent="0.2">
      <c r="A148" s="53"/>
      <c r="B148" s="54"/>
      <c r="C148" s="55"/>
      <c r="D148" s="55"/>
      <c r="E148" s="55"/>
      <c r="F148" s="55"/>
      <c r="G148" s="55"/>
      <c r="H148" s="55"/>
      <c r="I148" s="55"/>
      <c r="J148" s="55"/>
      <c r="K148" s="55"/>
      <c r="L148" s="55"/>
      <c r="M148" s="56"/>
      <c r="N148" s="57"/>
      <c r="O148" s="58"/>
      <c r="P148" s="812"/>
      <c r="Q148" s="812"/>
      <c r="R148" s="812"/>
      <c r="S148" s="59"/>
      <c r="T148" s="59"/>
      <c r="U148" s="57"/>
      <c r="V148" s="58"/>
      <c r="W148" s="58"/>
      <c r="X148" s="116"/>
      <c r="Y148" s="116"/>
      <c r="Z148" s="116"/>
      <c r="AA148" s="116"/>
      <c r="AB148" s="116"/>
      <c r="AC148" s="116"/>
      <c r="AD148" s="58"/>
      <c r="AE148" s="58"/>
      <c r="AF148" s="58"/>
      <c r="AG148" s="116"/>
      <c r="AH148" s="58"/>
      <c r="AI148" s="58"/>
      <c r="AJ148" s="58"/>
      <c r="AZ148" s="40"/>
      <c r="BA148" s="40"/>
      <c r="BB148" s="40"/>
      <c r="BX148" s="36"/>
      <c r="BY148" s="36"/>
      <c r="BZ148" s="36"/>
      <c r="CA148" s="36"/>
      <c r="CB148" s="36"/>
      <c r="CC148" s="36"/>
    </row>
    <row r="149" spans="1:81" x14ac:dyDescent="0.2">
      <c r="A149" s="53"/>
      <c r="B149" s="54"/>
      <c r="C149" s="55"/>
      <c r="D149" s="55"/>
      <c r="E149" s="55"/>
      <c r="F149" s="55"/>
      <c r="G149" s="55"/>
      <c r="H149" s="55"/>
      <c r="I149" s="55"/>
      <c r="J149" s="55"/>
      <c r="K149" s="55"/>
      <c r="L149" s="55"/>
      <c r="M149" s="56"/>
      <c r="N149" s="57"/>
      <c r="O149" s="58"/>
      <c r="P149" s="812"/>
      <c r="Q149" s="812"/>
      <c r="R149" s="812"/>
      <c r="S149" s="59"/>
      <c r="T149" s="59"/>
      <c r="U149" s="57"/>
      <c r="V149" s="58"/>
      <c r="W149" s="58"/>
      <c r="X149" s="116"/>
      <c r="Y149" s="116"/>
      <c r="Z149" s="116"/>
      <c r="AA149" s="116"/>
      <c r="AB149" s="116"/>
      <c r="AC149" s="116"/>
      <c r="AD149" s="58"/>
      <c r="AE149" s="58"/>
      <c r="AF149" s="58"/>
      <c r="AG149" s="116"/>
      <c r="AH149" s="58"/>
      <c r="AI149" s="58"/>
      <c r="AJ149" s="58"/>
      <c r="AZ149" s="40"/>
      <c r="BA149" s="40"/>
      <c r="BB149" s="40"/>
      <c r="BX149" s="36"/>
      <c r="BY149" s="36"/>
      <c r="BZ149" s="36"/>
      <c r="CA149" s="36"/>
      <c r="CB149" s="36"/>
      <c r="CC149" s="36"/>
    </row>
    <row r="150" spans="1:81" x14ac:dyDescent="0.2">
      <c r="A150" s="53"/>
      <c r="B150" s="54"/>
      <c r="C150" s="55"/>
      <c r="D150" s="55"/>
      <c r="E150" s="55"/>
      <c r="F150" s="55"/>
      <c r="G150" s="55"/>
      <c r="H150" s="55"/>
      <c r="I150" s="55"/>
      <c r="J150" s="55"/>
      <c r="K150" s="55"/>
      <c r="L150" s="55"/>
      <c r="M150" s="56"/>
      <c r="N150" s="57"/>
      <c r="O150" s="58"/>
      <c r="P150" s="812"/>
      <c r="Q150" s="812"/>
      <c r="R150" s="812"/>
      <c r="S150" s="59"/>
      <c r="T150" s="59"/>
      <c r="U150" s="57"/>
      <c r="V150" s="58"/>
      <c r="W150" s="58"/>
      <c r="X150" s="116"/>
      <c r="Y150" s="116"/>
      <c r="Z150" s="116"/>
      <c r="AA150" s="116"/>
      <c r="AB150" s="116"/>
      <c r="AC150" s="116"/>
      <c r="AD150" s="58"/>
      <c r="AE150" s="58"/>
      <c r="AF150" s="58"/>
      <c r="AG150" s="116"/>
      <c r="AH150" s="58"/>
      <c r="AI150" s="58"/>
      <c r="AJ150" s="58"/>
      <c r="AZ150" s="40"/>
      <c r="BA150" s="40"/>
      <c r="BB150" s="40"/>
      <c r="BX150" s="36"/>
      <c r="BY150" s="36"/>
      <c r="BZ150" s="36"/>
      <c r="CA150" s="36"/>
      <c r="CB150" s="36"/>
      <c r="CC150" s="36"/>
    </row>
    <row r="151" spans="1:81" x14ac:dyDescent="0.2">
      <c r="A151" s="53"/>
      <c r="B151" s="54"/>
      <c r="C151" s="55"/>
      <c r="D151" s="55"/>
      <c r="E151" s="55"/>
      <c r="F151" s="55"/>
      <c r="G151" s="55"/>
      <c r="H151" s="55"/>
      <c r="I151" s="55"/>
      <c r="J151" s="55"/>
      <c r="K151" s="55"/>
      <c r="L151" s="55"/>
      <c r="M151" s="56"/>
      <c r="N151" s="57"/>
      <c r="O151" s="58"/>
      <c r="P151" s="812"/>
      <c r="Q151" s="812"/>
      <c r="R151" s="812"/>
      <c r="S151" s="59"/>
      <c r="T151" s="59"/>
      <c r="U151" s="57"/>
      <c r="V151" s="58"/>
      <c r="W151" s="58"/>
      <c r="X151" s="116"/>
      <c r="Y151" s="116"/>
      <c r="Z151" s="116"/>
      <c r="AA151" s="116"/>
      <c r="AB151" s="116"/>
      <c r="AC151" s="116"/>
      <c r="AD151" s="58"/>
      <c r="AE151" s="58"/>
      <c r="AF151" s="58"/>
      <c r="AG151" s="116"/>
      <c r="AH151" s="58"/>
      <c r="AI151" s="58"/>
      <c r="AJ151" s="58"/>
      <c r="AZ151" s="40"/>
      <c r="BA151" s="40"/>
      <c r="BB151" s="40"/>
      <c r="BX151" s="36"/>
      <c r="BY151" s="36"/>
      <c r="BZ151" s="36"/>
      <c r="CA151" s="36"/>
      <c r="CB151" s="36"/>
      <c r="CC151" s="36"/>
    </row>
    <row r="152" spans="1:81" x14ac:dyDescent="0.2">
      <c r="A152" s="53"/>
      <c r="B152" s="54"/>
      <c r="C152" s="55"/>
      <c r="D152" s="55"/>
      <c r="E152" s="55"/>
      <c r="F152" s="55"/>
      <c r="G152" s="55"/>
      <c r="H152" s="55"/>
      <c r="I152" s="55"/>
      <c r="J152" s="55"/>
      <c r="K152" s="55"/>
      <c r="L152" s="55"/>
      <c r="M152" s="56"/>
      <c r="N152" s="57"/>
      <c r="O152" s="58"/>
      <c r="P152" s="812"/>
      <c r="Q152" s="812"/>
      <c r="R152" s="812"/>
      <c r="S152" s="59"/>
      <c r="T152" s="59"/>
      <c r="U152" s="57"/>
      <c r="V152" s="58"/>
      <c r="W152" s="58"/>
      <c r="X152" s="116"/>
      <c r="Y152" s="116"/>
      <c r="Z152" s="116"/>
      <c r="AA152" s="116"/>
      <c r="AB152" s="116"/>
      <c r="AC152" s="116"/>
      <c r="AD152" s="58"/>
      <c r="AE152" s="58"/>
      <c r="AF152" s="58"/>
      <c r="AG152" s="116"/>
      <c r="AH152" s="58"/>
      <c r="AI152" s="58"/>
      <c r="AJ152" s="58"/>
      <c r="AZ152" s="40"/>
      <c r="BA152" s="40"/>
      <c r="BB152" s="40"/>
      <c r="BX152" s="36"/>
      <c r="BY152" s="36"/>
      <c r="BZ152" s="36"/>
      <c r="CA152" s="36"/>
      <c r="CB152" s="36"/>
      <c r="CC152" s="36"/>
    </row>
    <row r="153" spans="1:81" x14ac:dyDescent="0.2">
      <c r="A153" s="53"/>
      <c r="B153" s="54"/>
      <c r="C153" s="55"/>
      <c r="D153" s="55"/>
      <c r="E153" s="55"/>
      <c r="F153" s="55"/>
      <c r="G153" s="55"/>
      <c r="H153" s="55"/>
      <c r="I153" s="55"/>
      <c r="J153" s="55"/>
      <c r="K153" s="55"/>
      <c r="L153" s="55"/>
      <c r="M153" s="56"/>
      <c r="N153" s="57"/>
      <c r="O153" s="58"/>
      <c r="P153" s="812"/>
      <c r="Q153" s="812"/>
      <c r="R153" s="812"/>
      <c r="S153" s="59"/>
      <c r="T153" s="59"/>
      <c r="U153" s="57"/>
      <c r="V153" s="58"/>
      <c r="W153" s="58"/>
      <c r="X153" s="116"/>
      <c r="Y153" s="116"/>
      <c r="Z153" s="116"/>
      <c r="AA153" s="116"/>
      <c r="AB153" s="116"/>
      <c r="AC153" s="116"/>
      <c r="AD153" s="58"/>
      <c r="AE153" s="58"/>
      <c r="AF153" s="58"/>
      <c r="AG153" s="116"/>
      <c r="AH153" s="58"/>
      <c r="AI153" s="58"/>
      <c r="AJ153" s="58"/>
      <c r="AZ153" s="40"/>
      <c r="BA153" s="40"/>
      <c r="BB153" s="40"/>
      <c r="BX153" s="36"/>
      <c r="BY153" s="36"/>
      <c r="BZ153" s="36"/>
      <c r="CA153" s="36"/>
      <c r="CB153" s="36"/>
      <c r="CC153" s="36"/>
    </row>
    <row r="154" spans="1:81" x14ac:dyDescent="0.2">
      <c r="A154" s="53"/>
      <c r="B154" s="54"/>
      <c r="C154" s="55"/>
      <c r="D154" s="55"/>
      <c r="E154" s="55"/>
      <c r="F154" s="55"/>
      <c r="G154" s="55"/>
      <c r="H154" s="55"/>
      <c r="I154" s="55"/>
      <c r="J154" s="55"/>
      <c r="K154" s="55"/>
      <c r="L154" s="55"/>
      <c r="M154" s="56"/>
      <c r="N154" s="57"/>
      <c r="O154" s="58"/>
      <c r="P154" s="812"/>
      <c r="Q154" s="812"/>
      <c r="R154" s="812"/>
      <c r="S154" s="59"/>
      <c r="T154" s="59"/>
      <c r="U154" s="57"/>
      <c r="V154" s="58"/>
      <c r="W154" s="58"/>
      <c r="X154" s="116"/>
      <c r="Y154" s="116"/>
      <c r="Z154" s="116"/>
      <c r="AA154" s="116"/>
      <c r="AB154" s="116"/>
      <c r="AC154" s="116"/>
      <c r="AD154" s="58"/>
      <c r="AE154" s="58"/>
      <c r="AF154" s="58"/>
      <c r="AG154" s="116"/>
      <c r="AH154" s="58"/>
      <c r="AI154" s="58"/>
      <c r="AJ154" s="58"/>
      <c r="AZ154" s="40"/>
      <c r="BA154" s="40"/>
      <c r="BB154" s="40"/>
      <c r="BX154" s="36"/>
      <c r="BY154" s="36"/>
      <c r="BZ154" s="36"/>
      <c r="CA154" s="36"/>
      <c r="CB154" s="36"/>
      <c r="CC154" s="36"/>
    </row>
    <row r="155" spans="1:81" x14ac:dyDescent="0.2">
      <c r="A155" s="53"/>
      <c r="B155" s="54"/>
      <c r="C155" s="55"/>
      <c r="D155" s="55"/>
      <c r="E155" s="55"/>
      <c r="F155" s="55"/>
      <c r="G155" s="55"/>
      <c r="H155" s="55"/>
      <c r="I155" s="55"/>
      <c r="J155" s="55"/>
      <c r="K155" s="55"/>
      <c r="L155" s="55"/>
      <c r="M155" s="56"/>
      <c r="N155" s="57"/>
      <c r="O155" s="58"/>
      <c r="P155" s="812"/>
      <c r="Q155" s="812"/>
      <c r="R155" s="812"/>
      <c r="S155" s="59"/>
      <c r="T155" s="59"/>
      <c r="U155" s="57"/>
      <c r="V155" s="58"/>
      <c r="W155" s="58"/>
      <c r="X155" s="116"/>
      <c r="Y155" s="116"/>
      <c r="Z155" s="116"/>
      <c r="AA155" s="116"/>
      <c r="AB155" s="116"/>
      <c r="AC155" s="116"/>
      <c r="AD155" s="58"/>
      <c r="AE155" s="58"/>
      <c r="AF155" s="58"/>
      <c r="AG155" s="116"/>
      <c r="AH155" s="58"/>
      <c r="AI155" s="58"/>
      <c r="AJ155" s="58"/>
      <c r="AZ155" s="40"/>
      <c r="BA155" s="40"/>
      <c r="BB155" s="40"/>
      <c r="BX155" s="36"/>
      <c r="BY155" s="36"/>
      <c r="BZ155" s="36"/>
      <c r="CA155" s="36"/>
      <c r="CB155" s="36"/>
      <c r="CC155" s="36"/>
    </row>
    <row r="156" spans="1:81" x14ac:dyDescent="0.2">
      <c r="A156" s="53"/>
      <c r="B156" s="54"/>
      <c r="C156" s="55"/>
      <c r="D156" s="55"/>
      <c r="E156" s="55"/>
      <c r="F156" s="55"/>
      <c r="G156" s="55"/>
      <c r="H156" s="55"/>
      <c r="I156" s="55"/>
      <c r="J156" s="55"/>
      <c r="K156" s="55"/>
      <c r="L156" s="55"/>
      <c r="M156" s="56"/>
      <c r="N156" s="57"/>
      <c r="O156" s="58"/>
      <c r="P156" s="812"/>
      <c r="Q156" s="812"/>
      <c r="R156" s="812"/>
      <c r="S156" s="59"/>
      <c r="T156" s="59"/>
      <c r="U156" s="57"/>
      <c r="V156" s="58"/>
      <c r="W156" s="58"/>
      <c r="X156" s="116"/>
      <c r="Y156" s="116"/>
      <c r="Z156" s="116"/>
      <c r="AA156" s="116"/>
      <c r="AB156" s="116"/>
      <c r="AC156" s="116"/>
      <c r="AD156" s="58"/>
      <c r="AE156" s="58"/>
      <c r="AF156" s="58"/>
      <c r="AG156" s="116"/>
      <c r="AH156" s="58"/>
      <c r="AI156" s="58"/>
      <c r="AJ156" s="58"/>
      <c r="AZ156" s="40"/>
      <c r="BA156" s="40"/>
      <c r="BB156" s="40"/>
      <c r="BX156" s="36"/>
      <c r="BY156" s="36"/>
      <c r="BZ156" s="36"/>
      <c r="CA156" s="36"/>
      <c r="CB156" s="36"/>
      <c r="CC156" s="36"/>
    </row>
    <row r="157" spans="1:81" x14ac:dyDescent="0.2">
      <c r="A157" s="53"/>
      <c r="B157" s="54"/>
      <c r="C157" s="55"/>
      <c r="D157" s="55"/>
      <c r="E157" s="55"/>
      <c r="F157" s="55"/>
      <c r="G157" s="55"/>
      <c r="H157" s="55"/>
      <c r="I157" s="55"/>
      <c r="J157" s="55"/>
      <c r="K157" s="55"/>
      <c r="L157" s="55"/>
      <c r="M157" s="56"/>
      <c r="N157" s="57"/>
      <c r="O157" s="58"/>
      <c r="P157" s="812"/>
      <c r="Q157" s="812"/>
      <c r="R157" s="812"/>
      <c r="S157" s="59"/>
      <c r="T157" s="59"/>
      <c r="U157" s="57"/>
      <c r="V157" s="58"/>
      <c r="W157" s="58"/>
      <c r="X157" s="116"/>
      <c r="Y157" s="116"/>
      <c r="Z157" s="116"/>
      <c r="AA157" s="116"/>
      <c r="AB157" s="116"/>
      <c r="AC157" s="116"/>
      <c r="AD157" s="58"/>
      <c r="AE157" s="58"/>
      <c r="AF157" s="58"/>
      <c r="AG157" s="116"/>
      <c r="AH157" s="58"/>
      <c r="AI157" s="58"/>
      <c r="AJ157" s="58"/>
      <c r="AZ157" s="40"/>
      <c r="BA157" s="40"/>
      <c r="BB157" s="40"/>
      <c r="BX157" s="36"/>
      <c r="BY157" s="36"/>
      <c r="BZ157" s="36"/>
      <c r="CA157" s="36"/>
      <c r="CB157" s="36"/>
      <c r="CC157" s="36"/>
    </row>
    <row r="158" spans="1:81" x14ac:dyDescent="0.2">
      <c r="A158" s="53"/>
      <c r="B158" s="54"/>
      <c r="C158" s="55"/>
      <c r="D158" s="55"/>
      <c r="E158" s="55"/>
      <c r="F158" s="55"/>
      <c r="G158" s="55"/>
      <c r="H158" s="55"/>
      <c r="I158" s="55"/>
      <c r="J158" s="55"/>
      <c r="K158" s="55"/>
      <c r="L158" s="55"/>
      <c r="M158" s="56"/>
      <c r="N158" s="57"/>
      <c r="O158" s="58"/>
      <c r="P158" s="812"/>
      <c r="Q158" s="812"/>
      <c r="R158" s="812"/>
      <c r="S158" s="59"/>
      <c r="T158" s="59"/>
      <c r="U158" s="57"/>
      <c r="V158" s="58"/>
      <c r="W158" s="58"/>
      <c r="X158" s="116"/>
      <c r="Y158" s="116"/>
      <c r="Z158" s="116"/>
      <c r="AA158" s="116"/>
      <c r="AB158" s="116"/>
      <c r="AC158" s="116"/>
      <c r="AD158" s="58"/>
      <c r="AE158" s="58"/>
      <c r="AF158" s="58"/>
      <c r="AG158" s="116"/>
      <c r="AH158" s="58"/>
      <c r="AI158" s="58"/>
      <c r="AJ158" s="58"/>
      <c r="AZ158" s="40"/>
      <c r="BA158" s="40"/>
      <c r="BB158" s="40"/>
      <c r="BX158" s="36"/>
      <c r="BY158" s="36"/>
      <c r="BZ158" s="36"/>
      <c r="CA158" s="36"/>
      <c r="CB158" s="36"/>
      <c r="CC158" s="36"/>
    </row>
    <row r="159" spans="1:81" x14ac:dyDescent="0.2">
      <c r="A159" s="53"/>
      <c r="B159" s="54"/>
      <c r="C159" s="55"/>
      <c r="D159" s="55"/>
      <c r="E159" s="55"/>
      <c r="F159" s="55"/>
      <c r="G159" s="55"/>
      <c r="H159" s="55"/>
      <c r="I159" s="55"/>
      <c r="J159" s="55"/>
      <c r="K159" s="55"/>
      <c r="L159" s="55"/>
      <c r="M159" s="56"/>
      <c r="N159" s="57"/>
      <c r="O159" s="58"/>
      <c r="P159" s="812"/>
      <c r="Q159" s="812"/>
      <c r="R159" s="812"/>
      <c r="S159" s="59"/>
      <c r="T159" s="59"/>
      <c r="U159" s="57"/>
      <c r="V159" s="58"/>
      <c r="W159" s="58"/>
      <c r="X159" s="116"/>
      <c r="Y159" s="116"/>
      <c r="Z159" s="116"/>
      <c r="AA159" s="116"/>
      <c r="AB159" s="116"/>
      <c r="AC159" s="116"/>
      <c r="AD159" s="58"/>
      <c r="AE159" s="58"/>
      <c r="AF159" s="58"/>
      <c r="AG159" s="116"/>
      <c r="AH159" s="58"/>
      <c r="AI159" s="58"/>
      <c r="AJ159" s="58"/>
      <c r="AZ159" s="40"/>
      <c r="BA159" s="40"/>
      <c r="BB159" s="40"/>
      <c r="BX159" s="36"/>
      <c r="BY159" s="36"/>
      <c r="BZ159" s="36"/>
      <c r="CA159" s="36"/>
      <c r="CB159" s="36"/>
      <c r="CC159" s="36"/>
    </row>
    <row r="160" spans="1:81" x14ac:dyDescent="0.2">
      <c r="A160" s="53"/>
      <c r="B160" s="54"/>
      <c r="C160" s="55"/>
      <c r="D160" s="55"/>
      <c r="E160" s="55"/>
      <c r="F160" s="55"/>
      <c r="G160" s="55"/>
      <c r="H160" s="55"/>
      <c r="I160" s="55"/>
      <c r="J160" s="55"/>
      <c r="K160" s="55"/>
      <c r="L160" s="55"/>
      <c r="M160" s="56"/>
      <c r="N160" s="57"/>
      <c r="O160" s="58"/>
      <c r="P160" s="812"/>
      <c r="Q160" s="812"/>
      <c r="R160" s="812"/>
      <c r="S160" s="59"/>
      <c r="T160" s="59"/>
      <c r="U160" s="57"/>
      <c r="V160" s="58"/>
      <c r="W160" s="58"/>
      <c r="X160" s="116"/>
      <c r="Y160" s="116"/>
      <c r="Z160" s="116"/>
      <c r="AA160" s="116"/>
      <c r="AB160" s="116"/>
      <c r="AC160" s="116"/>
      <c r="AD160" s="58"/>
      <c r="AE160" s="58"/>
      <c r="AF160" s="58"/>
      <c r="AG160" s="116"/>
      <c r="AH160" s="58"/>
      <c r="AI160" s="58"/>
      <c r="AJ160" s="58"/>
      <c r="AZ160" s="40"/>
      <c r="BA160" s="40"/>
      <c r="BB160" s="40"/>
      <c r="BX160" s="36"/>
      <c r="BY160" s="36"/>
      <c r="BZ160" s="36"/>
      <c r="CA160" s="36"/>
      <c r="CB160" s="36"/>
      <c r="CC160" s="36"/>
    </row>
    <row r="161" spans="1:81" x14ac:dyDescent="0.2">
      <c r="A161" s="53"/>
      <c r="B161" s="54"/>
      <c r="C161" s="55"/>
      <c r="D161" s="55"/>
      <c r="E161" s="55"/>
      <c r="F161" s="55"/>
      <c r="G161" s="55"/>
      <c r="H161" s="55"/>
      <c r="I161" s="55"/>
      <c r="J161" s="55"/>
      <c r="K161" s="55"/>
      <c r="L161" s="55"/>
      <c r="M161" s="56"/>
      <c r="N161" s="57"/>
      <c r="O161" s="58"/>
      <c r="P161" s="812"/>
      <c r="Q161" s="812"/>
      <c r="R161" s="812"/>
      <c r="S161" s="59"/>
      <c r="T161" s="59"/>
      <c r="U161" s="57"/>
      <c r="V161" s="58"/>
      <c r="W161" s="58"/>
      <c r="X161" s="116"/>
      <c r="Y161" s="116"/>
      <c r="Z161" s="116"/>
      <c r="AA161" s="116"/>
      <c r="AB161" s="116"/>
      <c r="AC161" s="116"/>
      <c r="AD161" s="58"/>
      <c r="AE161" s="58"/>
      <c r="AF161" s="58"/>
      <c r="AG161" s="116"/>
      <c r="AH161" s="58"/>
      <c r="AI161" s="58"/>
      <c r="AJ161" s="58"/>
      <c r="AZ161" s="40"/>
      <c r="BA161" s="40"/>
      <c r="BB161" s="40"/>
      <c r="BX161" s="36"/>
      <c r="BY161" s="36"/>
      <c r="BZ161" s="36"/>
      <c r="CA161" s="36"/>
      <c r="CB161" s="36"/>
      <c r="CC161" s="36"/>
    </row>
    <row r="162" spans="1:81" x14ac:dyDescent="0.2">
      <c r="A162" s="53"/>
      <c r="B162" s="54"/>
      <c r="C162" s="55"/>
      <c r="D162" s="55"/>
      <c r="E162" s="55"/>
      <c r="F162" s="55"/>
      <c r="G162" s="55"/>
      <c r="H162" s="55"/>
      <c r="I162" s="55"/>
      <c r="J162" s="55"/>
      <c r="K162" s="55"/>
      <c r="L162" s="55"/>
      <c r="M162" s="56"/>
      <c r="N162" s="57"/>
      <c r="O162" s="58"/>
      <c r="P162" s="812"/>
      <c r="Q162" s="812"/>
      <c r="R162" s="812"/>
      <c r="S162" s="59"/>
      <c r="T162" s="59"/>
      <c r="U162" s="57"/>
      <c r="V162" s="58"/>
      <c r="W162" s="58"/>
      <c r="X162" s="116"/>
      <c r="Y162" s="116"/>
      <c r="Z162" s="116"/>
      <c r="AA162" s="116"/>
      <c r="AB162" s="116"/>
      <c r="AC162" s="116"/>
      <c r="AD162" s="58"/>
      <c r="AE162" s="58"/>
      <c r="AF162" s="58"/>
      <c r="AG162" s="116"/>
      <c r="AH162" s="58"/>
      <c r="AI162" s="58"/>
      <c r="AJ162" s="58"/>
      <c r="AZ162" s="40"/>
      <c r="BA162" s="40"/>
      <c r="BB162" s="40"/>
      <c r="BX162" s="36"/>
      <c r="BY162" s="36"/>
      <c r="BZ162" s="36"/>
      <c r="CA162" s="36"/>
      <c r="CB162" s="36"/>
      <c r="CC162" s="36"/>
    </row>
    <row r="163" spans="1:81" x14ac:dyDescent="0.2">
      <c r="A163" s="53"/>
      <c r="B163" s="54"/>
      <c r="C163" s="55"/>
      <c r="D163" s="55"/>
      <c r="E163" s="55"/>
      <c r="F163" s="55"/>
      <c r="G163" s="55"/>
      <c r="H163" s="55"/>
      <c r="I163" s="55"/>
      <c r="J163" s="55"/>
      <c r="K163" s="55"/>
      <c r="L163" s="55"/>
      <c r="M163" s="56"/>
      <c r="N163" s="57"/>
      <c r="O163" s="58"/>
      <c r="P163" s="812"/>
      <c r="Q163" s="812"/>
      <c r="R163" s="812"/>
      <c r="S163" s="59"/>
      <c r="T163" s="59"/>
      <c r="U163" s="57"/>
      <c r="V163" s="58"/>
      <c r="W163" s="58"/>
      <c r="X163" s="116"/>
      <c r="Y163" s="116"/>
      <c r="Z163" s="116"/>
      <c r="AA163" s="116"/>
      <c r="AB163" s="116"/>
      <c r="AC163" s="116"/>
      <c r="AD163" s="58"/>
      <c r="AE163" s="58"/>
      <c r="AF163" s="58"/>
      <c r="AG163" s="116"/>
      <c r="AH163" s="58"/>
      <c r="AI163" s="58"/>
      <c r="AJ163" s="58"/>
      <c r="AZ163" s="40"/>
      <c r="BA163" s="40"/>
      <c r="BB163" s="40"/>
      <c r="BX163" s="36"/>
      <c r="BY163" s="36"/>
      <c r="BZ163" s="36"/>
      <c r="CA163" s="36"/>
      <c r="CB163" s="36"/>
      <c r="CC163" s="36"/>
    </row>
    <row r="164" spans="1:81" x14ac:dyDescent="0.2">
      <c r="A164" s="53"/>
      <c r="B164" s="54"/>
      <c r="C164" s="55"/>
      <c r="D164" s="55"/>
      <c r="E164" s="55"/>
      <c r="F164" s="55"/>
      <c r="G164" s="55"/>
      <c r="H164" s="55"/>
      <c r="I164" s="55"/>
      <c r="J164" s="55"/>
      <c r="K164" s="55"/>
      <c r="L164" s="55"/>
      <c r="M164" s="56"/>
      <c r="N164" s="57"/>
      <c r="O164" s="58"/>
      <c r="P164" s="812"/>
      <c r="Q164" s="812"/>
      <c r="R164" s="812"/>
      <c r="S164" s="59"/>
      <c r="T164" s="59"/>
      <c r="U164" s="57"/>
      <c r="V164" s="58"/>
      <c r="W164" s="58"/>
      <c r="X164" s="116"/>
      <c r="Y164" s="116"/>
      <c r="Z164" s="116"/>
      <c r="AA164" s="116"/>
      <c r="AB164" s="116"/>
      <c r="AC164" s="116"/>
      <c r="AD164" s="58"/>
      <c r="AE164" s="58"/>
      <c r="AF164" s="58"/>
      <c r="AG164" s="116"/>
      <c r="AH164" s="58"/>
      <c r="AI164" s="58"/>
      <c r="AJ164" s="58"/>
      <c r="AZ164" s="40"/>
      <c r="BA164" s="40"/>
      <c r="BB164" s="40"/>
      <c r="BX164" s="36"/>
      <c r="BY164" s="36"/>
      <c r="BZ164" s="36"/>
      <c r="CA164" s="36"/>
      <c r="CB164" s="36"/>
      <c r="CC164" s="36"/>
    </row>
    <row r="165" spans="1:81" x14ac:dyDescent="0.2">
      <c r="A165" s="53"/>
      <c r="B165" s="54"/>
      <c r="C165" s="55"/>
      <c r="D165" s="55"/>
      <c r="E165" s="55"/>
      <c r="F165" s="55"/>
      <c r="G165" s="55"/>
      <c r="H165" s="55"/>
      <c r="I165" s="55"/>
      <c r="J165" s="55"/>
      <c r="K165" s="55"/>
      <c r="L165" s="55"/>
      <c r="M165" s="56"/>
      <c r="N165" s="57"/>
      <c r="O165" s="58"/>
      <c r="P165" s="812"/>
      <c r="Q165" s="812"/>
      <c r="R165" s="812"/>
      <c r="S165" s="59"/>
      <c r="T165" s="59"/>
      <c r="U165" s="57"/>
      <c r="V165" s="58"/>
      <c r="W165" s="58"/>
      <c r="X165" s="116"/>
      <c r="Y165" s="116"/>
      <c r="Z165" s="116"/>
      <c r="AA165" s="116"/>
      <c r="AB165" s="116"/>
      <c r="AC165" s="116"/>
      <c r="AD165" s="58"/>
      <c r="AE165" s="58"/>
      <c r="AF165" s="58"/>
      <c r="AG165" s="116"/>
      <c r="AH165" s="58"/>
      <c r="AI165" s="58"/>
      <c r="AJ165" s="58"/>
      <c r="AZ165" s="40"/>
      <c r="BA165" s="40"/>
      <c r="BB165" s="40"/>
      <c r="BX165" s="36"/>
      <c r="BY165" s="36"/>
      <c r="BZ165" s="36"/>
      <c r="CA165" s="36"/>
      <c r="CB165" s="36"/>
      <c r="CC165" s="36"/>
    </row>
    <row r="166" spans="1:81" x14ac:dyDescent="0.2">
      <c r="A166" s="53"/>
      <c r="B166" s="54"/>
      <c r="C166" s="55"/>
      <c r="D166" s="55"/>
      <c r="E166" s="55"/>
      <c r="F166" s="55"/>
      <c r="G166" s="55"/>
      <c r="H166" s="55"/>
      <c r="I166" s="55"/>
      <c r="J166" s="55"/>
      <c r="K166" s="55"/>
      <c r="L166" s="55"/>
      <c r="M166" s="56"/>
      <c r="N166" s="57"/>
      <c r="O166" s="58"/>
      <c r="P166" s="812"/>
      <c r="Q166" s="812"/>
      <c r="R166" s="812"/>
      <c r="S166" s="59"/>
      <c r="T166" s="59"/>
      <c r="U166" s="57"/>
      <c r="V166" s="58"/>
      <c r="W166" s="58"/>
      <c r="X166" s="116"/>
      <c r="Y166" s="116"/>
      <c r="Z166" s="116"/>
      <c r="AA166" s="116"/>
      <c r="AB166" s="116"/>
      <c r="AC166" s="116"/>
      <c r="AD166" s="58"/>
      <c r="AE166" s="58"/>
      <c r="AF166" s="58"/>
      <c r="AG166" s="116"/>
      <c r="AH166" s="58"/>
      <c r="AI166" s="58"/>
      <c r="AJ166" s="58"/>
      <c r="AZ166" s="40"/>
      <c r="BA166" s="40"/>
      <c r="BB166" s="40"/>
      <c r="BX166" s="36"/>
      <c r="BY166" s="36"/>
      <c r="BZ166" s="36"/>
      <c r="CA166" s="36"/>
      <c r="CB166" s="36"/>
      <c r="CC166" s="36"/>
    </row>
    <row r="167" spans="1:81" x14ac:dyDescent="0.2">
      <c r="A167" s="53"/>
      <c r="B167" s="54"/>
      <c r="C167" s="55"/>
      <c r="D167" s="55"/>
      <c r="E167" s="55"/>
      <c r="F167" s="55"/>
      <c r="G167" s="55"/>
      <c r="H167" s="55"/>
      <c r="I167" s="55"/>
      <c r="J167" s="55"/>
      <c r="K167" s="55"/>
      <c r="L167" s="55"/>
      <c r="M167" s="56"/>
      <c r="N167" s="57"/>
      <c r="O167" s="58"/>
      <c r="P167" s="812"/>
      <c r="Q167" s="812"/>
      <c r="R167" s="812"/>
      <c r="S167" s="59"/>
      <c r="T167" s="59"/>
      <c r="U167" s="57"/>
      <c r="V167" s="58"/>
      <c r="W167" s="58"/>
      <c r="X167" s="116"/>
      <c r="Y167" s="116"/>
      <c r="Z167" s="116"/>
      <c r="AA167" s="116"/>
      <c r="AB167" s="116"/>
      <c r="AC167" s="116"/>
      <c r="AD167" s="58"/>
      <c r="AE167" s="58"/>
      <c r="AF167" s="58"/>
      <c r="AG167" s="116"/>
      <c r="AH167" s="58"/>
      <c r="AI167" s="58"/>
      <c r="AJ167" s="58"/>
      <c r="AZ167" s="40"/>
      <c r="BA167" s="40"/>
      <c r="BB167" s="40"/>
      <c r="BX167" s="36"/>
      <c r="BY167" s="36"/>
      <c r="BZ167" s="36"/>
      <c r="CA167" s="36"/>
      <c r="CB167" s="36"/>
      <c r="CC167" s="36"/>
    </row>
    <row r="168" spans="1:81" x14ac:dyDescent="0.2">
      <c r="A168" s="53"/>
      <c r="B168" s="54"/>
      <c r="C168" s="55"/>
      <c r="D168" s="55"/>
      <c r="E168" s="55"/>
      <c r="F168" s="55"/>
      <c r="G168" s="55"/>
      <c r="H168" s="55"/>
      <c r="I168" s="55"/>
      <c r="J168" s="55"/>
      <c r="K168" s="55"/>
      <c r="L168" s="55"/>
      <c r="M168" s="56"/>
      <c r="N168" s="57"/>
      <c r="O168" s="58"/>
      <c r="P168" s="812"/>
      <c r="Q168" s="812"/>
      <c r="R168" s="812"/>
      <c r="S168" s="59"/>
      <c r="T168" s="59"/>
      <c r="U168" s="57"/>
      <c r="V168" s="58"/>
      <c r="W168" s="58"/>
      <c r="X168" s="116"/>
      <c r="Y168" s="116"/>
      <c r="Z168" s="116"/>
      <c r="AA168" s="116"/>
      <c r="AB168" s="116"/>
      <c r="AC168" s="116"/>
      <c r="AD168" s="58"/>
      <c r="AE168" s="58"/>
      <c r="AF168" s="58"/>
      <c r="AG168" s="116"/>
      <c r="AH168" s="58"/>
      <c r="AI168" s="58"/>
      <c r="AJ168" s="58"/>
      <c r="AZ168" s="40"/>
      <c r="BA168" s="40"/>
      <c r="BB168" s="40"/>
      <c r="BX168" s="36"/>
      <c r="BY168" s="36"/>
      <c r="BZ168" s="36"/>
      <c r="CA168" s="36"/>
      <c r="CB168" s="36"/>
      <c r="CC168" s="36"/>
    </row>
    <row r="169" spans="1:81" x14ac:dyDescent="0.2">
      <c r="A169" s="53"/>
      <c r="B169" s="54"/>
      <c r="C169" s="55"/>
      <c r="D169" s="55"/>
      <c r="E169" s="55"/>
      <c r="F169" s="55"/>
      <c r="G169" s="55"/>
      <c r="H169" s="55"/>
      <c r="I169" s="55"/>
      <c r="J169" s="55"/>
      <c r="K169" s="55"/>
      <c r="L169" s="55"/>
      <c r="M169" s="56"/>
      <c r="N169" s="57"/>
      <c r="O169" s="58"/>
      <c r="P169" s="812"/>
      <c r="Q169" s="812"/>
      <c r="R169" s="812"/>
      <c r="S169" s="59"/>
      <c r="T169" s="59"/>
      <c r="U169" s="57"/>
      <c r="V169" s="58"/>
      <c r="W169" s="58"/>
      <c r="X169" s="116"/>
      <c r="Y169" s="116"/>
      <c r="Z169" s="116"/>
      <c r="AA169" s="116"/>
      <c r="AB169" s="116"/>
      <c r="AC169" s="116"/>
      <c r="AD169" s="58"/>
      <c r="AE169" s="58"/>
      <c r="AF169" s="58"/>
      <c r="AG169" s="116"/>
      <c r="AH169" s="58"/>
      <c r="AI169" s="58"/>
      <c r="AJ169" s="58"/>
      <c r="AZ169" s="40"/>
      <c r="BA169" s="40"/>
      <c r="BB169" s="40"/>
      <c r="BX169" s="36"/>
      <c r="BY169" s="36"/>
      <c r="BZ169" s="36"/>
      <c r="CA169" s="36"/>
      <c r="CB169" s="36"/>
      <c r="CC169" s="36"/>
    </row>
    <row r="170" spans="1:81" x14ac:dyDescent="0.2">
      <c r="A170" s="53"/>
      <c r="B170" s="54"/>
      <c r="C170" s="55"/>
      <c r="D170" s="55"/>
      <c r="E170" s="55"/>
      <c r="F170" s="55"/>
      <c r="G170" s="55"/>
      <c r="H170" s="55"/>
      <c r="I170" s="55"/>
      <c r="J170" s="55"/>
      <c r="K170" s="55"/>
      <c r="L170" s="55"/>
      <c r="M170" s="56"/>
      <c r="N170" s="57"/>
      <c r="O170" s="58"/>
      <c r="P170" s="812"/>
      <c r="Q170" s="812"/>
      <c r="R170" s="812"/>
      <c r="S170" s="59"/>
      <c r="T170" s="59"/>
      <c r="U170" s="57"/>
      <c r="V170" s="58"/>
      <c r="W170" s="58"/>
      <c r="X170" s="116"/>
      <c r="Y170" s="116"/>
      <c r="Z170" s="116"/>
      <c r="AA170" s="116"/>
      <c r="AB170" s="116"/>
      <c r="AC170" s="116"/>
      <c r="AD170" s="58"/>
      <c r="AE170" s="58"/>
      <c r="AF170" s="58"/>
      <c r="AG170" s="116"/>
      <c r="AH170" s="58"/>
      <c r="AI170" s="58"/>
      <c r="AJ170" s="58"/>
      <c r="AZ170" s="40"/>
      <c r="BA170" s="40"/>
      <c r="BB170" s="40"/>
      <c r="BX170" s="36"/>
      <c r="BY170" s="36"/>
      <c r="BZ170" s="36"/>
      <c r="CA170" s="36"/>
      <c r="CB170" s="36"/>
      <c r="CC170" s="36"/>
    </row>
    <row r="171" spans="1:81" x14ac:dyDescent="0.2">
      <c r="A171" s="53"/>
      <c r="B171" s="54"/>
      <c r="C171" s="55"/>
      <c r="D171" s="55"/>
      <c r="E171" s="55"/>
      <c r="F171" s="55"/>
      <c r="G171" s="55"/>
      <c r="H171" s="55"/>
      <c r="I171" s="55"/>
      <c r="J171" s="55"/>
      <c r="K171" s="55"/>
      <c r="L171" s="55"/>
      <c r="M171" s="56"/>
      <c r="N171" s="57"/>
      <c r="O171" s="58"/>
      <c r="P171" s="812"/>
      <c r="Q171" s="812"/>
      <c r="R171" s="812"/>
      <c r="S171" s="59"/>
      <c r="T171" s="59"/>
      <c r="U171" s="57"/>
      <c r="V171" s="58"/>
      <c r="W171" s="58"/>
      <c r="X171" s="116"/>
      <c r="Y171" s="116"/>
      <c r="Z171" s="116"/>
      <c r="AA171" s="116"/>
      <c r="AB171" s="116"/>
      <c r="AC171" s="116"/>
      <c r="AD171" s="58"/>
      <c r="AE171" s="58"/>
      <c r="AF171" s="58"/>
      <c r="AG171" s="116"/>
      <c r="AH171" s="58"/>
      <c r="AI171" s="58"/>
      <c r="AJ171" s="58"/>
      <c r="AZ171" s="40"/>
      <c r="BA171" s="40"/>
      <c r="BB171" s="40"/>
      <c r="BX171" s="36"/>
      <c r="BY171" s="36"/>
      <c r="BZ171" s="36"/>
      <c r="CA171" s="36"/>
      <c r="CB171" s="36"/>
      <c r="CC171" s="36"/>
    </row>
    <row r="172" spans="1:81" x14ac:dyDescent="0.2">
      <c r="A172" s="53"/>
      <c r="B172" s="54"/>
      <c r="C172" s="55"/>
      <c r="D172" s="55"/>
      <c r="E172" s="55"/>
      <c r="F172" s="55"/>
      <c r="G172" s="55"/>
      <c r="H172" s="55"/>
      <c r="I172" s="55"/>
      <c r="J172" s="55"/>
      <c r="K172" s="55"/>
      <c r="L172" s="55"/>
      <c r="M172" s="56"/>
      <c r="N172" s="57"/>
      <c r="O172" s="58"/>
      <c r="P172" s="812"/>
      <c r="Q172" s="812"/>
      <c r="R172" s="812"/>
      <c r="S172" s="59"/>
      <c r="T172" s="59"/>
      <c r="U172" s="57"/>
      <c r="V172" s="58"/>
      <c r="W172" s="58"/>
      <c r="X172" s="116"/>
      <c r="Y172" s="116"/>
      <c r="Z172" s="116"/>
      <c r="AA172" s="116"/>
      <c r="AB172" s="116"/>
      <c r="AC172" s="116"/>
      <c r="AD172" s="58"/>
      <c r="AE172" s="58"/>
      <c r="AF172" s="58"/>
      <c r="AG172" s="116"/>
      <c r="AH172" s="58"/>
      <c r="AI172" s="58"/>
      <c r="AJ172" s="58"/>
      <c r="AZ172" s="40"/>
      <c r="BA172" s="40"/>
      <c r="BB172" s="40"/>
      <c r="BX172" s="36"/>
      <c r="BY172" s="36"/>
      <c r="BZ172" s="36"/>
      <c r="CA172" s="36"/>
      <c r="CB172" s="36"/>
      <c r="CC172" s="36"/>
    </row>
    <row r="173" spans="1:81" x14ac:dyDescent="0.2">
      <c r="A173" s="53"/>
      <c r="B173" s="54"/>
      <c r="C173" s="55"/>
      <c r="D173" s="55"/>
      <c r="E173" s="55"/>
      <c r="F173" s="55"/>
      <c r="G173" s="55"/>
      <c r="H173" s="55"/>
      <c r="I173" s="55"/>
      <c r="J173" s="55"/>
      <c r="K173" s="55"/>
      <c r="L173" s="55"/>
      <c r="M173" s="56"/>
      <c r="N173" s="57"/>
      <c r="O173" s="58"/>
      <c r="P173" s="812"/>
      <c r="Q173" s="812"/>
      <c r="R173" s="812"/>
      <c r="S173" s="59"/>
      <c r="T173" s="59"/>
      <c r="U173" s="57"/>
      <c r="V173" s="58"/>
      <c r="W173" s="58"/>
      <c r="X173" s="116"/>
      <c r="Y173" s="116"/>
      <c r="Z173" s="116"/>
      <c r="AA173" s="116"/>
      <c r="AB173" s="116"/>
      <c r="AC173" s="116"/>
      <c r="AD173" s="58"/>
      <c r="AE173" s="58"/>
      <c r="AF173" s="58"/>
      <c r="AG173" s="116"/>
      <c r="AH173" s="58"/>
      <c r="AI173" s="58"/>
      <c r="AJ173" s="58"/>
      <c r="AZ173" s="40"/>
      <c r="BA173" s="40"/>
      <c r="BB173" s="40"/>
      <c r="BX173" s="36"/>
      <c r="BY173" s="36"/>
      <c r="BZ173" s="36"/>
      <c r="CA173" s="36"/>
      <c r="CB173" s="36"/>
      <c r="CC173" s="36"/>
    </row>
    <row r="174" spans="1:81" x14ac:dyDescent="0.2">
      <c r="A174" s="53"/>
      <c r="B174" s="54"/>
      <c r="C174" s="55"/>
      <c r="D174" s="55"/>
      <c r="E174" s="55"/>
      <c r="F174" s="55"/>
      <c r="G174" s="55"/>
      <c r="H174" s="55"/>
      <c r="I174" s="55"/>
      <c r="J174" s="55"/>
      <c r="K174" s="55"/>
      <c r="L174" s="55"/>
      <c r="M174" s="56"/>
      <c r="N174" s="57"/>
      <c r="O174" s="58"/>
      <c r="P174" s="812"/>
      <c r="Q174" s="812"/>
      <c r="R174" s="812"/>
      <c r="S174" s="59"/>
      <c r="T174" s="59"/>
      <c r="U174" s="57"/>
      <c r="V174" s="58"/>
      <c r="W174" s="58"/>
      <c r="X174" s="116"/>
      <c r="Y174" s="116"/>
      <c r="Z174" s="116"/>
      <c r="AA174" s="116"/>
      <c r="AB174" s="116"/>
      <c r="AC174" s="116"/>
      <c r="AD174" s="58"/>
      <c r="AE174" s="58"/>
      <c r="AF174" s="58"/>
      <c r="AG174" s="116"/>
      <c r="AH174" s="58"/>
      <c r="AI174" s="58"/>
      <c r="AJ174" s="58"/>
      <c r="AZ174" s="40"/>
      <c r="BA174" s="40"/>
      <c r="BB174" s="40"/>
      <c r="BX174" s="36"/>
      <c r="BY174" s="36"/>
      <c r="BZ174" s="36"/>
      <c r="CA174" s="36"/>
      <c r="CB174" s="36"/>
      <c r="CC174" s="36"/>
    </row>
    <row r="175" spans="1:81" x14ac:dyDescent="0.2">
      <c r="A175" s="53"/>
      <c r="B175" s="54"/>
      <c r="C175" s="55"/>
      <c r="D175" s="55"/>
      <c r="E175" s="55"/>
      <c r="F175" s="55"/>
      <c r="G175" s="55"/>
      <c r="H175" s="55"/>
      <c r="I175" s="55"/>
      <c r="J175" s="55"/>
      <c r="K175" s="55"/>
      <c r="L175" s="55"/>
      <c r="M175" s="56"/>
      <c r="N175" s="57"/>
      <c r="O175" s="58"/>
      <c r="P175" s="812"/>
      <c r="Q175" s="812"/>
      <c r="R175" s="812"/>
      <c r="S175" s="59"/>
      <c r="T175" s="59"/>
      <c r="U175" s="57"/>
      <c r="V175" s="58"/>
      <c r="W175" s="58"/>
      <c r="X175" s="116"/>
      <c r="Y175" s="116"/>
      <c r="Z175" s="116"/>
      <c r="AA175" s="116"/>
      <c r="AB175" s="116"/>
      <c r="AC175" s="116"/>
      <c r="AD175" s="58"/>
      <c r="AE175" s="58"/>
      <c r="AF175" s="58"/>
      <c r="AG175" s="116"/>
      <c r="AH175" s="58"/>
      <c r="AI175" s="58"/>
      <c r="AJ175" s="58"/>
      <c r="AZ175" s="40"/>
      <c r="BA175" s="40"/>
      <c r="BB175" s="40"/>
      <c r="BX175" s="36"/>
      <c r="BY175" s="36"/>
      <c r="BZ175" s="36"/>
      <c r="CA175" s="36"/>
      <c r="CB175" s="36"/>
      <c r="CC175" s="36"/>
    </row>
    <row r="176" spans="1:81" x14ac:dyDescent="0.2">
      <c r="A176" s="53"/>
      <c r="B176" s="54"/>
      <c r="C176" s="55"/>
      <c r="D176" s="55"/>
      <c r="E176" s="55"/>
      <c r="F176" s="55"/>
      <c r="G176" s="55"/>
      <c r="H176" s="55"/>
      <c r="I176" s="55"/>
      <c r="J176" s="55"/>
      <c r="K176" s="55"/>
      <c r="L176" s="55"/>
      <c r="M176" s="56"/>
      <c r="N176" s="57"/>
      <c r="O176" s="58"/>
      <c r="P176" s="812"/>
      <c r="Q176" s="812"/>
      <c r="R176" s="812"/>
      <c r="S176" s="59"/>
      <c r="T176" s="59"/>
      <c r="U176" s="57"/>
      <c r="V176" s="58"/>
      <c r="W176" s="58"/>
      <c r="X176" s="116"/>
      <c r="Y176" s="116"/>
      <c r="Z176" s="116"/>
      <c r="AA176" s="116"/>
      <c r="AB176" s="116"/>
      <c r="AC176" s="116"/>
      <c r="AD176" s="58"/>
      <c r="AE176" s="58"/>
      <c r="AF176" s="58"/>
      <c r="AG176" s="116"/>
      <c r="AH176" s="58"/>
      <c r="AI176" s="58"/>
      <c r="AJ176" s="58"/>
      <c r="AZ176" s="40"/>
      <c r="BA176" s="40"/>
      <c r="BB176" s="40"/>
      <c r="BX176" s="36"/>
      <c r="BY176" s="36"/>
      <c r="BZ176" s="36"/>
      <c r="CA176" s="36"/>
      <c r="CB176" s="36"/>
      <c r="CC176" s="36"/>
    </row>
    <row r="177" spans="1:81" x14ac:dyDescent="0.2">
      <c r="A177" s="53"/>
      <c r="B177" s="54"/>
      <c r="C177" s="55"/>
      <c r="D177" s="55"/>
      <c r="E177" s="55"/>
      <c r="F177" s="55"/>
      <c r="G177" s="55"/>
      <c r="H177" s="55"/>
      <c r="I177" s="55"/>
      <c r="J177" s="55"/>
      <c r="K177" s="55"/>
      <c r="L177" s="55"/>
      <c r="M177" s="56"/>
      <c r="N177" s="57"/>
      <c r="O177" s="58"/>
      <c r="P177" s="812"/>
      <c r="Q177" s="812"/>
      <c r="R177" s="812"/>
      <c r="S177" s="59"/>
      <c r="T177" s="59"/>
      <c r="U177" s="57"/>
      <c r="V177" s="58"/>
      <c r="W177" s="58"/>
      <c r="X177" s="116"/>
      <c r="Y177" s="116"/>
      <c r="Z177" s="116"/>
      <c r="AA177" s="116"/>
      <c r="AB177" s="116"/>
      <c r="AC177" s="116"/>
      <c r="AD177" s="58"/>
      <c r="AE177" s="58"/>
      <c r="AF177" s="58"/>
      <c r="AG177" s="116"/>
      <c r="AH177" s="58"/>
      <c r="AI177" s="58"/>
      <c r="AJ177" s="58"/>
      <c r="AZ177" s="40"/>
      <c r="BA177" s="40"/>
      <c r="BB177" s="40"/>
      <c r="BX177" s="36"/>
      <c r="BY177" s="36"/>
      <c r="BZ177" s="36"/>
      <c r="CA177" s="36"/>
      <c r="CB177" s="36"/>
      <c r="CC177" s="36"/>
    </row>
    <row r="178" spans="1:81" x14ac:dyDescent="0.2">
      <c r="A178" s="53"/>
      <c r="B178" s="54"/>
      <c r="C178" s="55"/>
      <c r="D178" s="55"/>
      <c r="E178" s="55"/>
      <c r="F178" s="55"/>
      <c r="G178" s="55"/>
      <c r="H178" s="55"/>
      <c r="I178" s="55"/>
      <c r="J178" s="55"/>
      <c r="K178" s="55"/>
      <c r="L178" s="55"/>
      <c r="M178" s="56"/>
      <c r="N178" s="57"/>
      <c r="O178" s="58"/>
      <c r="P178" s="812"/>
      <c r="Q178" s="812"/>
      <c r="R178" s="812"/>
      <c r="S178" s="59"/>
      <c r="T178" s="59"/>
      <c r="U178" s="57"/>
      <c r="V178" s="58"/>
      <c r="W178" s="58"/>
      <c r="X178" s="116"/>
      <c r="Y178" s="116"/>
      <c r="Z178" s="116"/>
      <c r="AA178" s="116"/>
      <c r="AB178" s="116"/>
      <c r="AC178" s="116"/>
      <c r="AD178" s="58"/>
      <c r="AE178" s="58"/>
      <c r="AF178" s="58"/>
      <c r="AG178" s="116"/>
      <c r="AH178" s="58"/>
      <c r="AI178" s="58"/>
      <c r="AJ178" s="58"/>
      <c r="AZ178" s="40"/>
      <c r="BA178" s="40"/>
      <c r="BB178" s="40"/>
      <c r="BX178" s="36"/>
      <c r="BY178" s="36"/>
      <c r="BZ178" s="36"/>
      <c r="CA178" s="36"/>
      <c r="CB178" s="36"/>
      <c r="CC178" s="36"/>
    </row>
    <row r="179" spans="1:81" x14ac:dyDescent="0.2">
      <c r="A179" s="53"/>
      <c r="B179" s="54"/>
      <c r="C179" s="55"/>
      <c r="D179" s="55"/>
      <c r="E179" s="55"/>
      <c r="F179" s="55"/>
      <c r="G179" s="55"/>
      <c r="H179" s="55"/>
      <c r="I179" s="55"/>
      <c r="J179" s="55"/>
      <c r="K179" s="55"/>
      <c r="L179" s="55"/>
      <c r="M179" s="56"/>
      <c r="N179" s="57"/>
      <c r="O179" s="58"/>
      <c r="P179" s="812"/>
      <c r="Q179" s="812"/>
      <c r="R179" s="812"/>
      <c r="S179" s="59"/>
      <c r="T179" s="59"/>
      <c r="U179" s="57"/>
      <c r="V179" s="58"/>
      <c r="W179" s="58"/>
      <c r="X179" s="116"/>
      <c r="Y179" s="116"/>
      <c r="Z179" s="116"/>
      <c r="AA179" s="116"/>
      <c r="AB179" s="116"/>
      <c r="AC179" s="116"/>
      <c r="AD179" s="58"/>
      <c r="AE179" s="58"/>
      <c r="AF179" s="58"/>
      <c r="AG179" s="116"/>
      <c r="AH179" s="58"/>
      <c r="AI179" s="58"/>
      <c r="AJ179" s="58"/>
      <c r="AZ179" s="40"/>
      <c r="BA179" s="40"/>
      <c r="BB179" s="40"/>
      <c r="BX179" s="36"/>
      <c r="BY179" s="36"/>
      <c r="BZ179" s="36"/>
      <c r="CA179" s="36"/>
      <c r="CB179" s="36"/>
      <c r="CC179" s="36"/>
    </row>
    <row r="180" spans="1:81" x14ac:dyDescent="0.2">
      <c r="A180" s="53"/>
      <c r="B180" s="54"/>
      <c r="C180" s="55"/>
      <c r="D180" s="55"/>
      <c r="E180" s="55"/>
      <c r="F180" s="55"/>
      <c r="G180" s="55"/>
      <c r="H180" s="55"/>
      <c r="I180" s="55"/>
      <c r="J180" s="55"/>
      <c r="K180" s="55"/>
      <c r="L180" s="55"/>
      <c r="M180" s="56"/>
      <c r="N180" s="57"/>
      <c r="O180" s="58"/>
      <c r="P180" s="812"/>
      <c r="Q180" s="812"/>
      <c r="R180" s="812"/>
      <c r="S180" s="59"/>
      <c r="T180" s="59"/>
      <c r="U180" s="57"/>
      <c r="V180" s="58"/>
      <c r="W180" s="58"/>
      <c r="X180" s="116"/>
      <c r="Y180" s="116"/>
      <c r="Z180" s="116"/>
      <c r="AA180" s="116"/>
      <c r="AB180" s="116"/>
      <c r="AC180" s="116"/>
      <c r="AD180" s="58"/>
      <c r="AE180" s="58"/>
      <c r="AF180" s="58"/>
      <c r="AG180" s="116"/>
      <c r="AH180" s="58"/>
      <c r="AI180" s="58"/>
      <c r="AJ180" s="58"/>
      <c r="AZ180" s="40"/>
      <c r="BA180" s="40"/>
      <c r="BB180" s="40"/>
      <c r="BX180" s="36"/>
      <c r="BY180" s="36"/>
      <c r="BZ180" s="36"/>
      <c r="CA180" s="36"/>
      <c r="CB180" s="36"/>
      <c r="CC180" s="36"/>
    </row>
    <row r="181" spans="1:81" x14ac:dyDescent="0.2">
      <c r="A181" s="53"/>
      <c r="B181" s="54"/>
      <c r="C181" s="55"/>
      <c r="D181" s="55"/>
      <c r="E181" s="55"/>
      <c r="F181" s="55"/>
      <c r="G181" s="55"/>
      <c r="H181" s="55"/>
      <c r="I181" s="55"/>
      <c r="J181" s="55"/>
      <c r="K181" s="55"/>
      <c r="L181" s="55"/>
      <c r="M181" s="56"/>
      <c r="N181" s="57"/>
      <c r="O181" s="58"/>
      <c r="P181" s="812"/>
      <c r="Q181" s="812"/>
      <c r="R181" s="812"/>
      <c r="S181" s="59"/>
      <c r="T181" s="59"/>
      <c r="U181" s="57"/>
      <c r="V181" s="58"/>
      <c r="W181" s="58"/>
      <c r="X181" s="116"/>
      <c r="Y181" s="116"/>
      <c r="Z181" s="116"/>
      <c r="AA181" s="116"/>
      <c r="AB181" s="116"/>
      <c r="AC181" s="116"/>
      <c r="AD181" s="58"/>
      <c r="AE181" s="58"/>
      <c r="AF181" s="58"/>
      <c r="AG181" s="116"/>
      <c r="AH181" s="58"/>
      <c r="AI181" s="58"/>
      <c r="AJ181" s="58"/>
      <c r="AZ181" s="40"/>
      <c r="BA181" s="40"/>
      <c r="BB181" s="40"/>
      <c r="BX181" s="36"/>
      <c r="BY181" s="36"/>
      <c r="BZ181" s="36"/>
      <c r="CA181" s="36"/>
      <c r="CB181" s="36"/>
      <c r="CC181" s="36"/>
    </row>
    <row r="182" spans="1:81" x14ac:dyDescent="0.2">
      <c r="A182" s="53"/>
      <c r="B182" s="54"/>
      <c r="C182" s="55"/>
      <c r="D182" s="55"/>
      <c r="E182" s="55"/>
      <c r="F182" s="55"/>
      <c r="G182" s="55"/>
      <c r="H182" s="55"/>
      <c r="I182" s="55"/>
      <c r="J182" s="55"/>
      <c r="K182" s="55"/>
      <c r="L182" s="55"/>
      <c r="M182" s="56"/>
      <c r="N182" s="57"/>
      <c r="O182" s="58"/>
      <c r="P182" s="812"/>
      <c r="Q182" s="812"/>
      <c r="R182" s="812"/>
      <c r="S182" s="59"/>
      <c r="T182" s="59"/>
      <c r="U182" s="57"/>
      <c r="V182" s="58"/>
      <c r="W182" s="58"/>
      <c r="X182" s="116"/>
      <c r="Y182" s="116"/>
      <c r="Z182" s="116"/>
      <c r="AA182" s="116"/>
      <c r="AB182" s="116"/>
      <c r="AC182" s="116"/>
      <c r="AD182" s="58"/>
      <c r="AE182" s="58"/>
      <c r="AF182" s="58"/>
      <c r="AG182" s="116"/>
      <c r="AH182" s="58"/>
      <c r="AI182" s="58"/>
      <c r="AJ182" s="58"/>
      <c r="AZ182" s="40"/>
      <c r="BA182" s="40"/>
      <c r="BB182" s="40"/>
      <c r="BX182" s="36"/>
      <c r="BY182" s="36"/>
      <c r="BZ182" s="36"/>
      <c r="CA182" s="36"/>
      <c r="CB182" s="36"/>
      <c r="CC182" s="36"/>
    </row>
    <row r="183" spans="1:81" x14ac:dyDescent="0.2">
      <c r="A183" s="53"/>
      <c r="B183" s="54"/>
      <c r="C183" s="55"/>
      <c r="D183" s="55"/>
      <c r="E183" s="55"/>
      <c r="F183" s="55"/>
      <c r="G183" s="55"/>
      <c r="H183" s="55"/>
      <c r="I183" s="55"/>
      <c r="J183" s="55"/>
      <c r="K183" s="55"/>
      <c r="L183" s="55"/>
      <c r="M183" s="56"/>
      <c r="N183" s="57"/>
      <c r="O183" s="58"/>
      <c r="P183" s="812"/>
      <c r="Q183" s="812"/>
      <c r="R183" s="812"/>
      <c r="S183" s="59"/>
      <c r="T183" s="59"/>
      <c r="U183" s="57"/>
      <c r="V183" s="58"/>
      <c r="W183" s="58"/>
      <c r="X183" s="116"/>
      <c r="Y183" s="116"/>
      <c r="Z183" s="116"/>
      <c r="AA183" s="116"/>
      <c r="AB183" s="116"/>
      <c r="AC183" s="116"/>
      <c r="AD183" s="58"/>
      <c r="AE183" s="58"/>
      <c r="AF183" s="58"/>
      <c r="AG183" s="116"/>
      <c r="AH183" s="58"/>
      <c r="AI183" s="58"/>
      <c r="AJ183" s="58"/>
      <c r="AZ183" s="40"/>
      <c r="BA183" s="40"/>
      <c r="BB183" s="40"/>
      <c r="BX183" s="36"/>
      <c r="BY183" s="36"/>
      <c r="BZ183" s="36"/>
      <c r="CA183" s="36"/>
      <c r="CB183" s="36"/>
      <c r="CC183" s="36"/>
    </row>
    <row r="184" spans="1:81" x14ac:dyDescent="0.2">
      <c r="A184" s="53"/>
      <c r="B184" s="54"/>
      <c r="C184" s="55"/>
      <c r="D184" s="55"/>
      <c r="E184" s="55"/>
      <c r="F184" s="55"/>
      <c r="G184" s="55"/>
      <c r="H184" s="55"/>
      <c r="I184" s="55"/>
      <c r="J184" s="55"/>
      <c r="K184" s="55"/>
      <c r="L184" s="55"/>
      <c r="M184" s="56"/>
      <c r="N184" s="57"/>
      <c r="O184" s="58"/>
      <c r="P184" s="812"/>
      <c r="Q184" s="812"/>
      <c r="R184" s="812"/>
      <c r="S184" s="59"/>
      <c r="T184" s="59"/>
      <c r="U184" s="57"/>
      <c r="V184" s="58"/>
      <c r="W184" s="58"/>
      <c r="X184" s="116"/>
      <c r="Y184" s="116"/>
      <c r="Z184" s="116"/>
      <c r="AA184" s="116"/>
      <c r="AB184" s="116"/>
      <c r="AC184" s="116"/>
      <c r="AD184" s="58"/>
      <c r="AE184" s="58"/>
      <c r="AF184" s="58"/>
      <c r="AG184" s="116"/>
      <c r="AH184" s="58"/>
      <c r="AI184" s="58"/>
      <c r="AJ184" s="58"/>
      <c r="AZ184" s="40"/>
      <c r="BA184" s="40"/>
      <c r="BB184" s="40"/>
      <c r="BX184" s="36"/>
      <c r="BY184" s="36"/>
      <c r="BZ184" s="36"/>
      <c r="CA184" s="36"/>
      <c r="CB184" s="36"/>
      <c r="CC184" s="36"/>
    </row>
    <row r="185" spans="1:81" x14ac:dyDescent="0.2">
      <c r="A185" s="53"/>
      <c r="B185" s="54"/>
      <c r="C185" s="55"/>
      <c r="D185" s="55"/>
      <c r="E185" s="55"/>
      <c r="F185" s="55"/>
      <c r="G185" s="55"/>
      <c r="H185" s="55"/>
      <c r="I185" s="55"/>
      <c r="J185" s="55"/>
      <c r="K185" s="55"/>
      <c r="L185" s="55"/>
      <c r="M185" s="56"/>
      <c r="N185" s="57"/>
      <c r="O185" s="58"/>
      <c r="P185" s="812"/>
      <c r="Q185" s="812"/>
      <c r="R185" s="812"/>
      <c r="S185" s="59"/>
      <c r="T185" s="59"/>
      <c r="U185" s="57"/>
      <c r="V185" s="58"/>
      <c r="W185" s="58"/>
      <c r="X185" s="116"/>
      <c r="Y185" s="116"/>
      <c r="Z185" s="116"/>
      <c r="AA185" s="116"/>
      <c r="AB185" s="116"/>
      <c r="AC185" s="116"/>
      <c r="AD185" s="58"/>
      <c r="AE185" s="58"/>
      <c r="AF185" s="58"/>
      <c r="AG185" s="116"/>
      <c r="AH185" s="58"/>
      <c r="AI185" s="58"/>
      <c r="AJ185" s="58"/>
      <c r="AZ185" s="40"/>
      <c r="BA185" s="40"/>
      <c r="BB185" s="40"/>
      <c r="BX185" s="36"/>
      <c r="BY185" s="36"/>
      <c r="BZ185" s="36"/>
      <c r="CA185" s="36"/>
      <c r="CB185" s="36"/>
      <c r="CC185" s="36"/>
    </row>
    <row r="186" spans="1:81" x14ac:dyDescent="0.2">
      <c r="A186" s="53"/>
      <c r="B186" s="54"/>
      <c r="C186" s="55"/>
      <c r="D186" s="55"/>
      <c r="E186" s="55"/>
      <c r="F186" s="55"/>
      <c r="G186" s="55"/>
      <c r="H186" s="55"/>
      <c r="I186" s="55"/>
      <c r="J186" s="55"/>
      <c r="K186" s="55"/>
      <c r="L186" s="55"/>
      <c r="M186" s="56"/>
      <c r="N186" s="57"/>
      <c r="O186" s="58"/>
      <c r="P186" s="812"/>
      <c r="Q186" s="812"/>
      <c r="R186" s="812"/>
      <c r="S186" s="59"/>
      <c r="T186" s="59"/>
      <c r="U186" s="57"/>
      <c r="V186" s="58"/>
      <c r="W186" s="58"/>
      <c r="X186" s="116"/>
      <c r="Y186" s="116"/>
      <c r="Z186" s="116"/>
      <c r="AA186" s="116"/>
      <c r="AB186" s="116"/>
      <c r="AC186" s="116"/>
      <c r="AD186" s="58"/>
      <c r="AE186" s="58"/>
      <c r="AF186" s="58"/>
      <c r="AG186" s="116"/>
      <c r="AH186" s="58"/>
      <c r="AI186" s="58"/>
      <c r="AJ186" s="58"/>
      <c r="AZ186" s="40"/>
      <c r="BA186" s="40"/>
      <c r="BB186" s="40"/>
      <c r="BX186" s="36"/>
      <c r="BY186" s="36"/>
      <c r="BZ186" s="36"/>
      <c r="CA186" s="36"/>
      <c r="CB186" s="36"/>
      <c r="CC186" s="36"/>
    </row>
    <row r="187" spans="1:81" x14ac:dyDescent="0.2">
      <c r="A187" s="53"/>
      <c r="B187" s="54"/>
      <c r="C187" s="55"/>
      <c r="D187" s="55"/>
      <c r="E187" s="55"/>
      <c r="F187" s="55"/>
      <c r="G187" s="55"/>
      <c r="H187" s="55"/>
      <c r="I187" s="55"/>
      <c r="J187" s="55"/>
      <c r="K187" s="55"/>
      <c r="L187" s="55"/>
      <c r="M187" s="56"/>
      <c r="N187" s="57"/>
      <c r="O187" s="58"/>
      <c r="P187" s="812"/>
      <c r="Q187" s="812"/>
      <c r="R187" s="812"/>
      <c r="S187" s="59"/>
      <c r="T187" s="59"/>
      <c r="U187" s="57"/>
      <c r="V187" s="58"/>
      <c r="W187" s="58"/>
      <c r="X187" s="116"/>
      <c r="Y187" s="116"/>
      <c r="Z187" s="116"/>
      <c r="AA187" s="116"/>
      <c r="AB187" s="116"/>
      <c r="AC187" s="116"/>
      <c r="AD187" s="58"/>
      <c r="AE187" s="58"/>
      <c r="AF187" s="58"/>
      <c r="AG187" s="116"/>
      <c r="AH187" s="58"/>
      <c r="AI187" s="58"/>
      <c r="AJ187" s="58"/>
      <c r="AZ187" s="40"/>
      <c r="BA187" s="40"/>
      <c r="BB187" s="40"/>
      <c r="BX187" s="36"/>
      <c r="BY187" s="36"/>
      <c r="BZ187" s="36"/>
      <c r="CA187" s="36"/>
      <c r="CB187" s="36"/>
      <c r="CC187" s="36"/>
    </row>
    <row r="188" spans="1:81" x14ac:dyDescent="0.2">
      <c r="A188" s="53"/>
      <c r="B188" s="54"/>
      <c r="C188" s="55"/>
      <c r="D188" s="55"/>
      <c r="E188" s="55"/>
      <c r="F188" s="55"/>
      <c r="G188" s="55"/>
      <c r="H188" s="55"/>
      <c r="I188" s="55"/>
      <c r="J188" s="55"/>
      <c r="K188" s="55"/>
      <c r="L188" s="55"/>
      <c r="M188" s="56"/>
      <c r="N188" s="57"/>
      <c r="O188" s="58"/>
      <c r="P188" s="812"/>
      <c r="Q188" s="812"/>
      <c r="R188" s="812"/>
      <c r="S188" s="59"/>
      <c r="T188" s="59"/>
      <c r="U188" s="57"/>
      <c r="V188" s="58"/>
      <c r="W188" s="58"/>
      <c r="X188" s="116"/>
      <c r="Y188" s="116"/>
      <c r="Z188" s="116"/>
      <c r="AA188" s="116"/>
      <c r="AB188" s="116"/>
      <c r="AC188" s="116"/>
      <c r="AD188" s="58"/>
      <c r="AE188" s="58"/>
      <c r="AF188" s="58"/>
      <c r="AG188" s="116"/>
      <c r="AH188" s="58"/>
      <c r="AI188" s="58"/>
      <c r="AJ188" s="58"/>
      <c r="AZ188" s="40"/>
      <c r="BA188" s="40"/>
      <c r="BB188" s="40"/>
      <c r="BX188" s="36"/>
      <c r="BY188" s="36"/>
      <c r="BZ188" s="36"/>
      <c r="CA188" s="36"/>
      <c r="CB188" s="36"/>
      <c r="CC188" s="36"/>
    </row>
    <row r="189" spans="1:81" x14ac:dyDescent="0.2">
      <c r="A189" s="53"/>
      <c r="B189" s="54"/>
      <c r="C189" s="55"/>
      <c r="D189" s="55"/>
      <c r="E189" s="55"/>
      <c r="F189" s="55"/>
      <c r="G189" s="55"/>
      <c r="H189" s="55"/>
      <c r="I189" s="55"/>
      <c r="J189" s="55"/>
      <c r="K189" s="55"/>
      <c r="L189" s="55"/>
      <c r="M189" s="56"/>
      <c r="N189" s="57"/>
      <c r="O189" s="58"/>
      <c r="P189" s="812"/>
      <c r="Q189" s="812"/>
      <c r="R189" s="812"/>
      <c r="S189" s="59"/>
      <c r="T189" s="59"/>
      <c r="U189" s="57"/>
      <c r="V189" s="58"/>
      <c r="W189" s="58"/>
      <c r="X189" s="116"/>
      <c r="Y189" s="116"/>
      <c r="Z189" s="116"/>
      <c r="AA189" s="116"/>
      <c r="AB189" s="116"/>
      <c r="AC189" s="116"/>
      <c r="AD189" s="58"/>
      <c r="AE189" s="58"/>
      <c r="AF189" s="58"/>
      <c r="AG189" s="116"/>
      <c r="AH189" s="58"/>
      <c r="AI189" s="58"/>
      <c r="AJ189" s="58"/>
      <c r="AZ189" s="40"/>
      <c r="BA189" s="40"/>
      <c r="BB189" s="40"/>
      <c r="BX189" s="36"/>
      <c r="BY189" s="36"/>
      <c r="BZ189" s="36"/>
      <c r="CA189" s="36"/>
      <c r="CB189" s="36"/>
      <c r="CC189" s="36"/>
    </row>
    <row r="190" spans="1:81" x14ac:dyDescent="0.2">
      <c r="A190" s="53"/>
      <c r="B190" s="54"/>
      <c r="C190" s="55"/>
      <c r="D190" s="55"/>
      <c r="E190" s="55"/>
      <c r="F190" s="55"/>
      <c r="G190" s="55"/>
      <c r="H190" s="55"/>
      <c r="I190" s="55"/>
      <c r="J190" s="55"/>
      <c r="K190" s="55"/>
      <c r="L190" s="55"/>
      <c r="M190" s="56"/>
      <c r="N190" s="57"/>
      <c r="O190" s="58"/>
      <c r="P190" s="812"/>
      <c r="Q190" s="812"/>
      <c r="R190" s="812"/>
      <c r="S190" s="59"/>
      <c r="T190" s="59"/>
      <c r="U190" s="57"/>
      <c r="V190" s="58"/>
      <c r="W190" s="58"/>
      <c r="X190" s="116"/>
      <c r="Y190" s="116"/>
      <c r="Z190" s="116"/>
      <c r="AA190" s="116"/>
      <c r="AB190" s="116"/>
      <c r="AC190" s="116"/>
      <c r="AD190" s="58"/>
      <c r="AE190" s="58"/>
      <c r="AF190" s="58"/>
      <c r="AG190" s="116"/>
      <c r="AH190" s="58"/>
      <c r="AI190" s="58"/>
      <c r="AJ190" s="58"/>
      <c r="AZ190" s="40"/>
      <c r="BA190" s="40"/>
      <c r="BB190" s="40"/>
      <c r="BX190" s="36"/>
      <c r="BY190" s="36"/>
      <c r="BZ190" s="36"/>
      <c r="CA190" s="36"/>
      <c r="CB190" s="36"/>
      <c r="CC190" s="36"/>
    </row>
    <row r="191" spans="1:81" x14ac:dyDescent="0.2">
      <c r="A191" s="53"/>
      <c r="B191" s="54"/>
      <c r="C191" s="55"/>
      <c r="D191" s="55"/>
      <c r="E191" s="55"/>
      <c r="F191" s="55"/>
      <c r="G191" s="55"/>
      <c r="H191" s="55"/>
      <c r="I191" s="55"/>
      <c r="J191" s="55"/>
      <c r="K191" s="55"/>
      <c r="L191" s="55"/>
      <c r="M191" s="56"/>
      <c r="N191" s="57"/>
      <c r="O191" s="58"/>
      <c r="P191" s="812"/>
      <c r="Q191" s="812"/>
      <c r="R191" s="812"/>
      <c r="S191" s="59"/>
      <c r="T191" s="59"/>
      <c r="U191" s="57"/>
      <c r="V191" s="58"/>
      <c r="W191" s="58"/>
      <c r="X191" s="116"/>
      <c r="Y191" s="116"/>
      <c r="Z191" s="116"/>
      <c r="AA191" s="116"/>
      <c r="AB191" s="116"/>
      <c r="AC191" s="116"/>
      <c r="AD191" s="58"/>
      <c r="AE191" s="58"/>
      <c r="AF191" s="58"/>
      <c r="AG191" s="116"/>
      <c r="AH191" s="58"/>
      <c r="AI191" s="58"/>
      <c r="AJ191" s="58"/>
      <c r="AZ191" s="40"/>
      <c r="BA191" s="40"/>
      <c r="BB191" s="40"/>
      <c r="BX191" s="36"/>
      <c r="BY191" s="36"/>
      <c r="BZ191" s="36"/>
      <c r="CA191" s="36"/>
      <c r="CB191" s="36"/>
      <c r="CC191" s="36"/>
    </row>
    <row r="192" spans="1:81" x14ac:dyDescent="0.2">
      <c r="A192" s="53"/>
      <c r="B192" s="54"/>
      <c r="C192" s="55"/>
      <c r="D192" s="55"/>
      <c r="E192" s="55"/>
      <c r="F192" s="55"/>
      <c r="G192" s="55"/>
      <c r="H192" s="55"/>
      <c r="I192" s="55"/>
      <c r="J192" s="55"/>
      <c r="K192" s="55"/>
      <c r="L192" s="55"/>
      <c r="M192" s="56"/>
      <c r="N192" s="57"/>
      <c r="O192" s="58"/>
      <c r="P192" s="812"/>
      <c r="Q192" s="812"/>
      <c r="R192" s="812"/>
      <c r="S192" s="59"/>
      <c r="T192" s="59"/>
      <c r="U192" s="57"/>
      <c r="V192" s="58"/>
      <c r="W192" s="58"/>
      <c r="X192" s="116"/>
      <c r="Y192" s="116"/>
      <c r="Z192" s="116"/>
      <c r="AA192" s="116"/>
      <c r="AB192" s="116"/>
      <c r="AC192" s="116"/>
      <c r="AD192" s="58"/>
      <c r="AE192" s="58"/>
      <c r="AF192" s="58"/>
      <c r="AG192" s="116"/>
      <c r="AH192" s="58"/>
      <c r="AI192" s="58"/>
      <c r="AJ192" s="58"/>
      <c r="AZ192" s="40"/>
      <c r="BA192" s="40"/>
      <c r="BB192" s="40"/>
      <c r="BX192" s="36"/>
      <c r="BY192" s="36"/>
      <c r="BZ192" s="36"/>
      <c r="CA192" s="36"/>
      <c r="CB192" s="36"/>
      <c r="CC192" s="36"/>
    </row>
    <row r="193" spans="1:81" x14ac:dyDescent="0.2">
      <c r="A193" s="53"/>
      <c r="B193" s="54"/>
      <c r="C193" s="55"/>
      <c r="D193" s="55"/>
      <c r="E193" s="55"/>
      <c r="F193" s="55"/>
      <c r="G193" s="55"/>
      <c r="H193" s="55"/>
      <c r="I193" s="55"/>
      <c r="J193" s="55"/>
      <c r="K193" s="55"/>
      <c r="L193" s="55"/>
      <c r="M193" s="56"/>
      <c r="N193" s="57"/>
      <c r="O193" s="58"/>
      <c r="P193" s="812"/>
      <c r="Q193" s="812"/>
      <c r="R193" s="812"/>
      <c r="S193" s="59"/>
      <c r="T193" s="59"/>
      <c r="U193" s="57"/>
      <c r="V193" s="58"/>
      <c r="W193" s="58"/>
      <c r="X193" s="116"/>
      <c r="Y193" s="116"/>
      <c r="Z193" s="116"/>
      <c r="AA193" s="116"/>
      <c r="AB193" s="116"/>
      <c r="AC193" s="116"/>
      <c r="AD193" s="58"/>
      <c r="AE193" s="58"/>
      <c r="AF193" s="58"/>
      <c r="AG193" s="116"/>
      <c r="AH193" s="58"/>
      <c r="AI193" s="58"/>
      <c r="AJ193" s="58"/>
      <c r="AZ193" s="40"/>
      <c r="BA193" s="40"/>
      <c r="BB193" s="40"/>
      <c r="BX193" s="36"/>
      <c r="BY193" s="36"/>
      <c r="BZ193" s="36"/>
      <c r="CA193" s="36"/>
      <c r="CB193" s="36"/>
      <c r="CC193" s="36"/>
    </row>
    <row r="194" spans="1:81" x14ac:dyDescent="0.2">
      <c r="A194" s="53"/>
      <c r="B194" s="54"/>
      <c r="C194" s="55"/>
      <c r="D194" s="55"/>
      <c r="E194" s="55"/>
      <c r="F194" s="55"/>
      <c r="G194" s="55"/>
      <c r="H194" s="55"/>
      <c r="I194" s="55"/>
      <c r="J194" s="55"/>
      <c r="K194" s="55"/>
      <c r="L194" s="55"/>
      <c r="M194" s="56"/>
      <c r="N194" s="57"/>
      <c r="O194" s="58"/>
      <c r="P194" s="812"/>
      <c r="Q194" s="812"/>
      <c r="R194" s="812"/>
      <c r="S194" s="59"/>
      <c r="T194" s="59"/>
      <c r="U194" s="57"/>
      <c r="V194" s="58"/>
      <c r="W194" s="58"/>
      <c r="X194" s="116"/>
      <c r="Y194" s="116"/>
      <c r="Z194" s="116"/>
      <c r="AA194" s="116"/>
      <c r="AB194" s="116"/>
      <c r="AC194" s="116"/>
      <c r="AD194" s="58"/>
      <c r="AE194" s="58"/>
      <c r="AF194" s="58"/>
      <c r="AG194" s="116"/>
      <c r="AH194" s="58"/>
      <c r="AI194" s="58"/>
      <c r="AJ194" s="58"/>
      <c r="AZ194" s="40"/>
      <c r="BA194" s="40"/>
      <c r="BB194" s="40"/>
      <c r="BX194" s="36"/>
      <c r="BY194" s="36"/>
      <c r="BZ194" s="36"/>
      <c r="CA194" s="36"/>
      <c r="CB194" s="36"/>
      <c r="CC194" s="36"/>
    </row>
    <row r="195" spans="1:81" x14ac:dyDescent="0.2">
      <c r="A195" s="53"/>
      <c r="B195" s="54"/>
      <c r="C195" s="55"/>
      <c r="D195" s="55"/>
      <c r="E195" s="55"/>
      <c r="F195" s="55"/>
      <c r="G195" s="55"/>
      <c r="H195" s="55"/>
      <c r="I195" s="55"/>
      <c r="J195" s="55"/>
      <c r="K195" s="55"/>
      <c r="L195" s="55"/>
      <c r="M195" s="56"/>
      <c r="N195" s="57"/>
      <c r="O195" s="58"/>
      <c r="P195" s="812"/>
      <c r="Q195" s="812"/>
      <c r="R195" s="812"/>
      <c r="S195" s="59"/>
      <c r="T195" s="59"/>
      <c r="U195" s="57"/>
      <c r="V195" s="58"/>
      <c r="W195" s="58"/>
      <c r="X195" s="116"/>
      <c r="Y195" s="116"/>
      <c r="Z195" s="116"/>
      <c r="AA195" s="116"/>
      <c r="AB195" s="116"/>
      <c r="AC195" s="116"/>
      <c r="AD195" s="58"/>
      <c r="AE195" s="58"/>
      <c r="AF195" s="58"/>
      <c r="AG195" s="116"/>
      <c r="AH195" s="58"/>
      <c r="AI195" s="58"/>
      <c r="AJ195" s="58"/>
      <c r="AZ195" s="40"/>
      <c r="BA195" s="40"/>
      <c r="BB195" s="40"/>
      <c r="BX195" s="36"/>
      <c r="BY195" s="36"/>
      <c r="BZ195" s="36"/>
      <c r="CA195" s="36"/>
      <c r="CB195" s="36"/>
      <c r="CC195" s="36"/>
    </row>
    <row r="196" spans="1:81" x14ac:dyDescent="0.2">
      <c r="A196" s="53"/>
      <c r="B196" s="54"/>
      <c r="C196" s="55"/>
      <c r="D196" s="55"/>
      <c r="E196" s="55"/>
      <c r="F196" s="55"/>
      <c r="G196" s="55"/>
      <c r="H196" s="55"/>
      <c r="I196" s="55"/>
      <c r="J196" s="55"/>
      <c r="K196" s="55"/>
      <c r="L196" s="55"/>
      <c r="M196" s="56"/>
      <c r="N196" s="57"/>
      <c r="O196" s="58"/>
      <c r="P196" s="812"/>
      <c r="Q196" s="812"/>
      <c r="R196" s="812"/>
      <c r="S196" s="59"/>
      <c r="T196" s="59"/>
      <c r="U196" s="57"/>
      <c r="V196" s="58"/>
      <c r="W196" s="58"/>
      <c r="X196" s="116"/>
      <c r="Y196" s="116"/>
      <c r="Z196" s="116"/>
      <c r="AA196" s="116"/>
      <c r="AB196" s="116"/>
      <c r="AC196" s="116"/>
      <c r="AD196" s="58"/>
      <c r="AE196" s="58"/>
      <c r="AF196" s="58"/>
      <c r="AG196" s="116"/>
      <c r="AH196" s="58"/>
      <c r="AI196" s="58"/>
      <c r="AJ196" s="58"/>
      <c r="AZ196" s="40"/>
      <c r="BA196" s="40"/>
      <c r="BB196" s="40"/>
      <c r="BX196" s="36"/>
      <c r="BY196" s="36"/>
      <c r="BZ196" s="36"/>
      <c r="CA196" s="36"/>
      <c r="CB196" s="36"/>
      <c r="CC196" s="36"/>
    </row>
    <row r="197" spans="1:81" x14ac:dyDescent="0.2">
      <c r="A197" s="53"/>
      <c r="B197" s="54"/>
      <c r="C197" s="55"/>
      <c r="D197" s="55"/>
      <c r="E197" s="55"/>
      <c r="F197" s="55"/>
      <c r="G197" s="55"/>
      <c r="H197" s="55"/>
      <c r="I197" s="55"/>
      <c r="J197" s="55"/>
      <c r="K197" s="55"/>
      <c r="L197" s="55"/>
      <c r="M197" s="56"/>
      <c r="N197" s="57"/>
      <c r="O197" s="58"/>
      <c r="P197" s="812"/>
      <c r="Q197" s="812"/>
      <c r="R197" s="812"/>
      <c r="S197" s="59"/>
      <c r="T197" s="59"/>
      <c r="U197" s="57"/>
      <c r="V197" s="58"/>
      <c r="W197" s="58"/>
      <c r="X197" s="116"/>
      <c r="Y197" s="116"/>
      <c r="Z197" s="116"/>
      <c r="AA197" s="116"/>
      <c r="AB197" s="116"/>
      <c r="AC197" s="116"/>
      <c r="AD197" s="58"/>
      <c r="AE197" s="58"/>
      <c r="AF197" s="58"/>
      <c r="AG197" s="116"/>
      <c r="AH197" s="58"/>
      <c r="AI197" s="58"/>
      <c r="AJ197" s="58"/>
      <c r="AZ197" s="40"/>
      <c r="BA197" s="40"/>
      <c r="BB197" s="40"/>
      <c r="BX197" s="36"/>
      <c r="BY197" s="36"/>
      <c r="BZ197" s="36"/>
      <c r="CA197" s="36"/>
      <c r="CB197" s="36"/>
      <c r="CC197" s="36"/>
    </row>
    <row r="198" spans="1:81" x14ac:dyDescent="0.2">
      <c r="A198" s="53"/>
      <c r="B198" s="54"/>
      <c r="C198" s="55"/>
      <c r="D198" s="55"/>
      <c r="E198" s="55"/>
      <c r="F198" s="55"/>
      <c r="G198" s="55"/>
      <c r="H198" s="55"/>
      <c r="I198" s="55"/>
      <c r="J198" s="55"/>
      <c r="K198" s="55"/>
      <c r="L198" s="55"/>
      <c r="M198" s="56"/>
      <c r="N198" s="57"/>
      <c r="O198" s="58"/>
      <c r="P198" s="812"/>
      <c r="Q198" s="812"/>
      <c r="R198" s="812"/>
      <c r="S198" s="59"/>
      <c r="T198" s="59"/>
      <c r="U198" s="57"/>
      <c r="V198" s="58"/>
      <c r="W198" s="58"/>
      <c r="X198" s="116"/>
      <c r="Y198" s="116"/>
      <c r="Z198" s="116"/>
      <c r="AA198" s="116"/>
      <c r="AB198" s="116"/>
      <c r="AC198" s="116"/>
      <c r="AD198" s="58"/>
      <c r="AE198" s="58"/>
      <c r="AF198" s="58"/>
      <c r="AG198" s="116"/>
      <c r="AH198" s="58"/>
      <c r="AI198" s="58"/>
      <c r="AJ198" s="58"/>
      <c r="AZ198" s="40"/>
      <c r="BA198" s="40"/>
      <c r="BB198" s="40"/>
      <c r="BX198" s="36"/>
      <c r="BY198" s="36"/>
      <c r="BZ198" s="36"/>
      <c r="CA198" s="36"/>
      <c r="CB198" s="36"/>
      <c r="CC198" s="36"/>
    </row>
    <row r="199" spans="1:81" x14ac:dyDescent="0.2">
      <c r="A199" s="53"/>
      <c r="B199" s="54"/>
      <c r="C199" s="55"/>
      <c r="D199" s="55"/>
      <c r="E199" s="55"/>
      <c r="F199" s="55"/>
      <c r="G199" s="55"/>
      <c r="H199" s="55"/>
      <c r="I199" s="55"/>
      <c r="J199" s="55"/>
      <c r="K199" s="55"/>
      <c r="L199" s="55"/>
      <c r="M199" s="56"/>
      <c r="N199" s="57"/>
      <c r="O199" s="58"/>
      <c r="P199" s="812"/>
      <c r="Q199" s="812"/>
      <c r="R199" s="812"/>
      <c r="S199" s="59"/>
      <c r="T199" s="59"/>
      <c r="U199" s="57"/>
      <c r="V199" s="58"/>
      <c r="W199" s="58"/>
      <c r="X199" s="116"/>
      <c r="Y199" s="116"/>
      <c r="Z199" s="116"/>
      <c r="AA199" s="116"/>
      <c r="AB199" s="116"/>
      <c r="AC199" s="116"/>
      <c r="AD199" s="58"/>
      <c r="AE199" s="58"/>
      <c r="AF199" s="58"/>
      <c r="AG199" s="116"/>
      <c r="AH199" s="58"/>
      <c r="AI199" s="58"/>
      <c r="AJ199" s="58"/>
      <c r="AZ199" s="40"/>
      <c r="BA199" s="40"/>
      <c r="BB199" s="40"/>
      <c r="BX199" s="36"/>
      <c r="BY199" s="36"/>
      <c r="BZ199" s="36"/>
      <c r="CA199" s="36"/>
      <c r="CB199" s="36"/>
      <c r="CC199" s="36"/>
    </row>
    <row r="200" spans="1:81" x14ac:dyDescent="0.2">
      <c r="A200" s="53"/>
      <c r="B200" s="54"/>
      <c r="C200" s="55"/>
      <c r="D200" s="55"/>
      <c r="E200" s="55"/>
      <c r="F200" s="55"/>
      <c r="G200" s="55"/>
      <c r="H200" s="55"/>
      <c r="I200" s="55"/>
      <c r="J200" s="55"/>
      <c r="K200" s="55"/>
      <c r="L200" s="55"/>
      <c r="M200" s="56"/>
      <c r="N200" s="57"/>
      <c r="O200" s="58"/>
      <c r="P200" s="812"/>
      <c r="Q200" s="812"/>
      <c r="R200" s="812"/>
      <c r="S200" s="59"/>
      <c r="T200" s="59"/>
      <c r="U200" s="57"/>
      <c r="V200" s="58"/>
      <c r="W200" s="58"/>
      <c r="X200" s="116"/>
      <c r="Y200" s="116"/>
      <c r="Z200" s="116"/>
      <c r="AA200" s="116"/>
      <c r="AB200" s="116"/>
      <c r="AC200" s="116"/>
      <c r="AD200" s="58"/>
      <c r="AE200" s="58"/>
      <c r="AF200" s="58"/>
      <c r="AG200" s="116"/>
      <c r="AH200" s="58"/>
      <c r="AI200" s="58"/>
      <c r="AJ200" s="58"/>
      <c r="AZ200" s="40"/>
      <c r="BA200" s="40"/>
      <c r="BB200" s="40"/>
      <c r="BX200" s="36"/>
      <c r="BY200" s="36"/>
      <c r="BZ200" s="36"/>
      <c r="CA200" s="36"/>
      <c r="CB200" s="36"/>
      <c r="CC200" s="36"/>
    </row>
    <row r="201" spans="1:81" x14ac:dyDescent="0.2">
      <c r="A201" s="53"/>
      <c r="B201" s="54"/>
      <c r="C201" s="55"/>
      <c r="D201" s="55"/>
      <c r="E201" s="55"/>
      <c r="F201" s="55"/>
      <c r="G201" s="55"/>
      <c r="H201" s="55"/>
      <c r="I201" s="55"/>
      <c r="J201" s="55"/>
      <c r="K201" s="55"/>
      <c r="L201" s="55"/>
      <c r="M201" s="56"/>
      <c r="N201" s="57"/>
      <c r="O201" s="58"/>
      <c r="P201" s="812"/>
      <c r="Q201" s="812"/>
      <c r="R201" s="812"/>
      <c r="S201" s="59"/>
      <c r="T201" s="59"/>
      <c r="U201" s="57"/>
      <c r="V201" s="58"/>
      <c r="W201" s="58"/>
      <c r="X201" s="116"/>
      <c r="Y201" s="116"/>
      <c r="Z201" s="116"/>
      <c r="AA201" s="116"/>
      <c r="AB201" s="116"/>
      <c r="AC201" s="116"/>
      <c r="AD201" s="58"/>
      <c r="AE201" s="58"/>
      <c r="AF201" s="58"/>
      <c r="AG201" s="116"/>
      <c r="AH201" s="58"/>
      <c r="AI201" s="58"/>
      <c r="AJ201" s="58"/>
      <c r="AZ201" s="40"/>
      <c r="BA201" s="40"/>
      <c r="BB201" s="40"/>
      <c r="BX201" s="36"/>
      <c r="BY201" s="36"/>
      <c r="BZ201" s="36"/>
      <c r="CA201" s="36"/>
      <c r="CB201" s="36"/>
      <c r="CC201" s="36"/>
    </row>
    <row r="202" spans="1:81" x14ac:dyDescent="0.2">
      <c r="A202" s="53"/>
      <c r="B202" s="54"/>
      <c r="C202" s="55"/>
      <c r="D202" s="55"/>
      <c r="E202" s="55"/>
      <c r="F202" s="55"/>
      <c r="G202" s="55"/>
      <c r="H202" s="55"/>
      <c r="I202" s="55"/>
      <c r="J202" s="55"/>
      <c r="K202" s="55"/>
      <c r="L202" s="55"/>
      <c r="M202" s="56"/>
      <c r="N202" s="57"/>
      <c r="O202" s="58"/>
      <c r="P202" s="812"/>
      <c r="Q202" s="812"/>
      <c r="R202" s="812"/>
      <c r="S202" s="59"/>
      <c r="T202" s="59"/>
      <c r="U202" s="57"/>
      <c r="V202" s="58"/>
      <c r="W202" s="58"/>
      <c r="X202" s="116"/>
      <c r="Y202" s="116"/>
      <c r="Z202" s="116"/>
      <c r="AA202" s="116"/>
      <c r="AB202" s="116"/>
      <c r="AC202" s="116"/>
      <c r="AD202" s="58"/>
      <c r="AE202" s="58"/>
      <c r="AF202" s="58"/>
      <c r="AG202" s="116"/>
      <c r="AH202" s="58"/>
      <c r="AI202" s="58"/>
      <c r="AJ202" s="58"/>
      <c r="AZ202" s="40"/>
      <c r="BA202" s="40"/>
      <c r="BB202" s="40"/>
      <c r="BX202" s="36"/>
      <c r="BY202" s="36"/>
      <c r="BZ202" s="36"/>
      <c r="CA202" s="36"/>
      <c r="CB202" s="36"/>
      <c r="CC202" s="36"/>
    </row>
    <row r="203" spans="1:81" x14ac:dyDescent="0.2">
      <c r="A203" s="53"/>
      <c r="B203" s="54"/>
      <c r="C203" s="55"/>
      <c r="D203" s="55"/>
      <c r="E203" s="55"/>
      <c r="F203" s="55"/>
      <c r="G203" s="55"/>
      <c r="H203" s="55"/>
      <c r="I203" s="55"/>
      <c r="J203" s="55"/>
      <c r="K203" s="55"/>
      <c r="L203" s="55"/>
      <c r="M203" s="56"/>
      <c r="N203" s="57"/>
      <c r="O203" s="58"/>
      <c r="P203" s="812"/>
      <c r="Q203" s="812"/>
      <c r="R203" s="812"/>
      <c r="S203" s="59"/>
      <c r="T203" s="59"/>
      <c r="U203" s="57"/>
      <c r="V203" s="58"/>
      <c r="W203" s="58"/>
      <c r="X203" s="116"/>
      <c r="Y203" s="116"/>
      <c r="Z203" s="116"/>
      <c r="AA203" s="116"/>
      <c r="AB203" s="116"/>
      <c r="AC203" s="116"/>
      <c r="AD203" s="58"/>
      <c r="AE203" s="58"/>
      <c r="AF203" s="58"/>
      <c r="AG203" s="116"/>
      <c r="AH203" s="58"/>
      <c r="AI203" s="58"/>
      <c r="AJ203" s="58"/>
      <c r="AZ203" s="40"/>
      <c r="BA203" s="40"/>
      <c r="BB203" s="40"/>
      <c r="BX203" s="36"/>
      <c r="BY203" s="36"/>
      <c r="BZ203" s="36"/>
      <c r="CA203" s="36"/>
      <c r="CB203" s="36"/>
      <c r="CC203" s="36"/>
    </row>
    <row r="204" spans="1:81" x14ac:dyDescent="0.2">
      <c r="A204" s="53"/>
      <c r="B204" s="54"/>
      <c r="C204" s="55"/>
      <c r="D204" s="55"/>
      <c r="E204" s="55"/>
      <c r="F204" s="55"/>
      <c r="G204" s="55"/>
      <c r="H204" s="55"/>
      <c r="I204" s="55"/>
      <c r="J204" s="55"/>
      <c r="K204" s="55"/>
      <c r="L204" s="55"/>
      <c r="M204" s="56"/>
      <c r="N204" s="57"/>
      <c r="O204" s="58"/>
      <c r="P204" s="812"/>
      <c r="Q204" s="812"/>
      <c r="R204" s="812"/>
      <c r="S204" s="59"/>
      <c r="T204" s="59"/>
      <c r="U204" s="57"/>
      <c r="V204" s="58"/>
      <c r="W204" s="58"/>
      <c r="X204" s="116"/>
      <c r="Y204" s="116"/>
      <c r="Z204" s="116"/>
      <c r="AA204" s="116"/>
      <c r="AB204" s="116"/>
      <c r="AC204" s="116"/>
      <c r="AD204" s="58"/>
      <c r="AE204" s="58"/>
      <c r="AF204" s="58"/>
      <c r="AG204" s="116"/>
      <c r="AH204" s="58"/>
      <c r="AI204" s="58"/>
      <c r="AJ204" s="58"/>
      <c r="AZ204" s="40"/>
      <c r="BA204" s="40"/>
      <c r="BB204" s="40"/>
      <c r="BX204" s="36"/>
      <c r="BY204" s="36"/>
      <c r="BZ204" s="36"/>
      <c r="CA204" s="36"/>
      <c r="CB204" s="36"/>
      <c r="CC204" s="36"/>
    </row>
    <row r="205" spans="1:81" x14ac:dyDescent="0.2">
      <c r="A205" s="53"/>
      <c r="B205" s="54"/>
      <c r="C205" s="55"/>
      <c r="D205" s="55"/>
      <c r="E205" s="55"/>
      <c r="F205" s="55"/>
      <c r="G205" s="55"/>
      <c r="H205" s="55"/>
      <c r="I205" s="55"/>
      <c r="J205" s="55"/>
      <c r="K205" s="55"/>
      <c r="L205" s="55"/>
      <c r="M205" s="56"/>
      <c r="N205" s="57"/>
      <c r="O205" s="58"/>
      <c r="P205" s="812"/>
      <c r="Q205" s="812"/>
      <c r="R205" s="812"/>
      <c r="S205" s="59"/>
      <c r="T205" s="59"/>
      <c r="U205" s="57"/>
      <c r="V205" s="58"/>
      <c r="W205" s="58"/>
      <c r="X205" s="116"/>
      <c r="Y205" s="116"/>
      <c r="Z205" s="116"/>
      <c r="AA205" s="116"/>
      <c r="AB205" s="116"/>
      <c r="AC205" s="116"/>
      <c r="AD205" s="58"/>
      <c r="AE205" s="58"/>
      <c r="AF205" s="58"/>
      <c r="AG205" s="116"/>
      <c r="AH205" s="58"/>
      <c r="AI205" s="58"/>
      <c r="AJ205" s="58"/>
      <c r="AZ205" s="40"/>
      <c r="BA205" s="40"/>
      <c r="BB205" s="40"/>
      <c r="BX205" s="36"/>
      <c r="BY205" s="36"/>
      <c r="BZ205" s="36"/>
      <c r="CA205" s="36"/>
      <c r="CB205" s="36"/>
      <c r="CC205" s="36"/>
    </row>
    <row r="206" spans="1:81" x14ac:dyDescent="0.2">
      <c r="A206" s="53"/>
      <c r="B206" s="54"/>
      <c r="C206" s="55"/>
      <c r="D206" s="55"/>
      <c r="E206" s="55"/>
      <c r="F206" s="55"/>
      <c r="G206" s="55"/>
      <c r="H206" s="55"/>
      <c r="I206" s="55"/>
      <c r="J206" s="55"/>
      <c r="K206" s="55"/>
      <c r="L206" s="55"/>
      <c r="M206" s="56"/>
      <c r="N206" s="57"/>
      <c r="O206" s="58"/>
      <c r="P206" s="812"/>
      <c r="Q206" s="812"/>
      <c r="R206" s="812"/>
      <c r="S206" s="59"/>
      <c r="T206" s="59"/>
      <c r="U206" s="57"/>
      <c r="V206" s="58"/>
      <c r="W206" s="58"/>
      <c r="X206" s="116"/>
      <c r="Y206" s="116"/>
      <c r="Z206" s="116"/>
      <c r="AA206" s="116"/>
      <c r="AB206" s="116"/>
      <c r="AC206" s="116"/>
      <c r="AD206" s="58"/>
      <c r="AE206" s="58"/>
      <c r="AF206" s="58"/>
      <c r="AG206" s="116"/>
      <c r="AH206" s="58"/>
      <c r="AI206" s="58"/>
      <c r="AJ206" s="58"/>
      <c r="AZ206" s="40"/>
      <c r="BA206" s="40"/>
      <c r="BB206" s="40"/>
      <c r="BX206" s="36"/>
      <c r="BY206" s="36"/>
      <c r="BZ206" s="36"/>
      <c r="CA206" s="36"/>
      <c r="CB206" s="36"/>
      <c r="CC206" s="36"/>
    </row>
    <row r="207" spans="1:81" x14ac:dyDescent="0.2">
      <c r="A207" s="53"/>
      <c r="B207" s="54"/>
      <c r="C207" s="55"/>
      <c r="D207" s="55"/>
      <c r="E207" s="55"/>
      <c r="F207" s="55"/>
      <c r="G207" s="55"/>
      <c r="H207" s="55"/>
      <c r="I207" s="55"/>
      <c r="J207" s="55"/>
      <c r="K207" s="55"/>
      <c r="L207" s="55"/>
      <c r="M207" s="56"/>
      <c r="N207" s="57"/>
      <c r="O207" s="58"/>
      <c r="P207" s="812"/>
      <c r="Q207" s="812"/>
      <c r="R207" s="812"/>
      <c r="S207" s="59"/>
      <c r="T207" s="59"/>
      <c r="U207" s="57"/>
      <c r="V207" s="58"/>
      <c r="W207" s="58"/>
      <c r="X207" s="116"/>
      <c r="Y207" s="116"/>
      <c r="Z207" s="116"/>
      <c r="AA207" s="116"/>
      <c r="AB207" s="116"/>
      <c r="AC207" s="116"/>
      <c r="AD207" s="58"/>
      <c r="AE207" s="58"/>
      <c r="AF207" s="58"/>
      <c r="AG207" s="116"/>
      <c r="AH207" s="58"/>
      <c r="AI207" s="58"/>
      <c r="AJ207" s="58"/>
      <c r="AZ207" s="40"/>
      <c r="BA207" s="40"/>
      <c r="BB207" s="40"/>
      <c r="BX207" s="36"/>
      <c r="BY207" s="36"/>
      <c r="BZ207" s="36"/>
      <c r="CA207" s="36"/>
      <c r="CB207" s="36"/>
      <c r="CC207" s="36"/>
    </row>
    <row r="208" spans="1:81" x14ac:dyDescent="0.2">
      <c r="A208" s="53"/>
      <c r="B208" s="54"/>
      <c r="C208" s="55"/>
      <c r="D208" s="55"/>
      <c r="E208" s="55"/>
      <c r="F208" s="55"/>
      <c r="G208" s="55"/>
      <c r="H208" s="55"/>
      <c r="I208" s="55"/>
      <c r="J208" s="55"/>
      <c r="K208" s="55"/>
      <c r="L208" s="55"/>
      <c r="M208" s="56"/>
      <c r="N208" s="57"/>
      <c r="O208" s="58"/>
      <c r="P208" s="812"/>
      <c r="Q208" s="812"/>
      <c r="R208" s="812"/>
      <c r="S208" s="59"/>
      <c r="T208" s="59"/>
      <c r="U208" s="57"/>
      <c r="V208" s="58"/>
      <c r="W208" s="58"/>
      <c r="X208" s="116"/>
      <c r="Y208" s="116"/>
      <c r="Z208" s="116"/>
      <c r="AA208" s="116"/>
      <c r="AB208" s="116"/>
      <c r="AC208" s="116"/>
      <c r="AD208" s="58"/>
      <c r="AE208" s="58"/>
      <c r="AF208" s="58"/>
      <c r="AG208" s="116"/>
      <c r="AH208" s="58"/>
      <c r="AI208" s="58"/>
      <c r="AJ208" s="58"/>
      <c r="AZ208" s="40"/>
      <c r="BA208" s="40"/>
      <c r="BB208" s="40"/>
      <c r="BX208" s="36"/>
      <c r="BY208" s="36"/>
      <c r="BZ208" s="36"/>
      <c r="CA208" s="36"/>
      <c r="CB208" s="36"/>
      <c r="CC208" s="36"/>
    </row>
    <row r="209" spans="1:81" x14ac:dyDescent="0.2">
      <c r="A209" s="53"/>
      <c r="B209" s="54"/>
      <c r="C209" s="55"/>
      <c r="D209" s="55"/>
      <c r="E209" s="55"/>
      <c r="F209" s="55"/>
      <c r="G209" s="55"/>
      <c r="H209" s="55"/>
      <c r="I209" s="55"/>
      <c r="J209" s="55"/>
      <c r="K209" s="55"/>
      <c r="L209" s="55"/>
      <c r="M209" s="56"/>
      <c r="N209" s="57"/>
      <c r="O209" s="58"/>
      <c r="P209" s="812"/>
      <c r="Q209" s="812"/>
      <c r="R209" s="812"/>
      <c r="S209" s="59"/>
      <c r="T209" s="59"/>
      <c r="U209" s="57"/>
      <c r="V209" s="58"/>
      <c r="W209" s="58"/>
      <c r="X209" s="116"/>
      <c r="Y209" s="116"/>
      <c r="Z209" s="116"/>
      <c r="AA209" s="116"/>
      <c r="AB209" s="116"/>
      <c r="AC209" s="116"/>
      <c r="AD209" s="58"/>
      <c r="AE209" s="58"/>
      <c r="AF209" s="58"/>
      <c r="AG209" s="116"/>
      <c r="AH209" s="58"/>
      <c r="AI209" s="58"/>
      <c r="AJ209" s="58"/>
      <c r="AZ209" s="40"/>
      <c r="BA209" s="40"/>
      <c r="BB209" s="40"/>
      <c r="BX209" s="36"/>
      <c r="BY209" s="36"/>
      <c r="BZ209" s="36"/>
      <c r="CA209" s="36"/>
      <c r="CB209" s="36"/>
      <c r="CC209" s="36"/>
    </row>
    <row r="210" spans="1:81" x14ac:dyDescent="0.2">
      <c r="A210" s="53"/>
      <c r="B210" s="54"/>
      <c r="C210" s="55"/>
      <c r="D210" s="55"/>
      <c r="E210" s="55"/>
      <c r="F210" s="55"/>
      <c r="G210" s="55"/>
      <c r="H210" s="55"/>
      <c r="I210" s="55"/>
      <c r="J210" s="55"/>
      <c r="K210" s="55"/>
      <c r="L210" s="55"/>
      <c r="M210" s="56"/>
      <c r="N210" s="57"/>
      <c r="O210" s="58"/>
      <c r="P210" s="812"/>
      <c r="Q210" s="812"/>
      <c r="R210" s="812"/>
      <c r="S210" s="59"/>
      <c r="T210" s="59"/>
      <c r="U210" s="57"/>
      <c r="V210" s="58"/>
      <c r="W210" s="58"/>
      <c r="X210" s="116"/>
      <c r="Y210" s="116"/>
      <c r="Z210" s="116"/>
      <c r="AA210" s="116"/>
      <c r="AB210" s="116"/>
      <c r="AC210" s="116"/>
      <c r="AD210" s="58"/>
      <c r="AE210" s="58"/>
      <c r="AF210" s="58"/>
      <c r="AG210" s="116"/>
      <c r="AH210" s="58"/>
      <c r="AI210" s="58"/>
      <c r="AJ210" s="58"/>
      <c r="AZ210" s="40"/>
      <c r="BA210" s="40"/>
      <c r="BB210" s="40"/>
      <c r="BX210" s="36"/>
      <c r="BY210" s="36"/>
      <c r="BZ210" s="36"/>
      <c r="CA210" s="36"/>
      <c r="CB210" s="36"/>
      <c r="CC210" s="36"/>
    </row>
    <row r="211" spans="1:81" x14ac:dyDescent="0.2">
      <c r="A211" s="53"/>
      <c r="B211" s="54"/>
      <c r="C211" s="55"/>
      <c r="D211" s="55"/>
      <c r="E211" s="55"/>
      <c r="F211" s="55"/>
      <c r="G211" s="55"/>
      <c r="H211" s="55"/>
      <c r="I211" s="55"/>
      <c r="J211" s="55"/>
      <c r="K211" s="55"/>
      <c r="L211" s="55"/>
      <c r="M211" s="56"/>
      <c r="N211" s="57"/>
      <c r="O211" s="58"/>
      <c r="P211" s="812"/>
      <c r="Q211" s="812"/>
      <c r="R211" s="812"/>
      <c r="S211" s="59"/>
      <c r="T211" s="59"/>
      <c r="U211" s="57"/>
      <c r="V211" s="58"/>
      <c r="W211" s="58"/>
      <c r="X211" s="116"/>
      <c r="Y211" s="116"/>
      <c r="Z211" s="116"/>
      <c r="AA211" s="116"/>
      <c r="AB211" s="116"/>
      <c r="AC211" s="116"/>
      <c r="AD211" s="58"/>
      <c r="AE211" s="58"/>
      <c r="AF211" s="58"/>
      <c r="AG211" s="116"/>
      <c r="AH211" s="58"/>
      <c r="AI211" s="58"/>
      <c r="AJ211" s="58"/>
      <c r="AZ211" s="40"/>
      <c r="BA211" s="40"/>
      <c r="BB211" s="40"/>
      <c r="BX211" s="36"/>
      <c r="BY211" s="36"/>
      <c r="BZ211" s="36"/>
      <c r="CA211" s="36"/>
      <c r="CB211" s="36"/>
      <c r="CC211" s="36"/>
    </row>
    <row r="212" spans="1:81" x14ac:dyDescent="0.2">
      <c r="A212" s="53"/>
      <c r="B212" s="54"/>
      <c r="C212" s="55"/>
      <c r="D212" s="55"/>
      <c r="E212" s="55"/>
      <c r="F212" s="55"/>
      <c r="G212" s="55"/>
      <c r="H212" s="55"/>
      <c r="I212" s="55"/>
      <c r="J212" s="55"/>
      <c r="K212" s="55"/>
      <c r="L212" s="55"/>
      <c r="M212" s="56"/>
      <c r="N212" s="57"/>
      <c r="O212" s="58"/>
      <c r="P212" s="812"/>
      <c r="Q212" s="812"/>
      <c r="R212" s="812"/>
      <c r="S212" s="59"/>
      <c r="T212" s="59"/>
      <c r="U212" s="57"/>
      <c r="V212" s="58"/>
      <c r="W212" s="58"/>
      <c r="X212" s="116"/>
      <c r="Y212" s="116"/>
      <c r="Z212" s="116"/>
      <c r="AA212" s="116"/>
      <c r="AB212" s="116"/>
      <c r="AC212" s="116"/>
      <c r="AD212" s="58"/>
      <c r="AE212" s="58"/>
      <c r="AF212" s="58"/>
      <c r="AG212" s="116"/>
      <c r="AH212" s="58"/>
      <c r="AI212" s="58"/>
      <c r="AJ212" s="58"/>
      <c r="AZ212" s="40"/>
      <c r="BA212" s="40"/>
      <c r="BB212" s="40"/>
      <c r="BX212" s="36"/>
      <c r="BY212" s="36"/>
      <c r="BZ212" s="36"/>
      <c r="CA212" s="36"/>
      <c r="CB212" s="36"/>
      <c r="CC212" s="36"/>
    </row>
    <row r="213" spans="1:81" x14ac:dyDescent="0.2">
      <c r="A213" s="53"/>
      <c r="B213" s="54"/>
      <c r="C213" s="55"/>
      <c r="D213" s="55"/>
      <c r="E213" s="55"/>
      <c r="F213" s="55"/>
      <c r="G213" s="55"/>
      <c r="H213" s="55"/>
      <c r="I213" s="55"/>
      <c r="J213" s="55"/>
      <c r="K213" s="55"/>
      <c r="L213" s="55"/>
      <c r="M213" s="56"/>
      <c r="N213" s="57"/>
      <c r="O213" s="58"/>
      <c r="P213" s="812"/>
      <c r="Q213" s="812"/>
      <c r="R213" s="812"/>
      <c r="S213" s="59"/>
      <c r="T213" s="59"/>
      <c r="U213" s="57"/>
      <c r="V213" s="58"/>
      <c r="W213" s="58"/>
      <c r="X213" s="116"/>
      <c r="Y213" s="116"/>
      <c r="Z213" s="116"/>
      <c r="AA213" s="116"/>
      <c r="AB213" s="116"/>
      <c r="AC213" s="116"/>
      <c r="AD213" s="58"/>
      <c r="AE213" s="58"/>
      <c r="AF213" s="58"/>
      <c r="AG213" s="116"/>
      <c r="AH213" s="58"/>
      <c r="AI213" s="58"/>
      <c r="AJ213" s="58"/>
      <c r="AZ213" s="40"/>
      <c r="BA213" s="40"/>
      <c r="BB213" s="40"/>
      <c r="BX213" s="36"/>
      <c r="BY213" s="36"/>
      <c r="BZ213" s="36"/>
      <c r="CA213" s="36"/>
      <c r="CB213" s="36"/>
      <c r="CC213" s="36"/>
    </row>
    <row r="214" spans="1:81" x14ac:dyDescent="0.2">
      <c r="A214" s="53"/>
      <c r="B214" s="54"/>
      <c r="C214" s="55"/>
      <c r="D214" s="55"/>
      <c r="E214" s="55"/>
      <c r="F214" s="55"/>
      <c r="G214" s="55"/>
      <c r="H214" s="55"/>
      <c r="I214" s="55"/>
      <c r="J214" s="55"/>
      <c r="K214" s="55"/>
      <c r="L214" s="55"/>
      <c r="M214" s="56"/>
      <c r="N214" s="57"/>
      <c r="O214" s="58"/>
      <c r="P214" s="812"/>
      <c r="Q214" s="812"/>
      <c r="R214" s="812"/>
      <c r="S214" s="59"/>
      <c r="T214" s="59"/>
      <c r="U214" s="57"/>
      <c r="V214" s="58"/>
      <c r="W214" s="58"/>
      <c r="X214" s="116"/>
      <c r="Y214" s="116"/>
      <c r="Z214" s="116"/>
      <c r="AA214" s="116"/>
      <c r="AB214" s="116"/>
      <c r="AC214" s="116"/>
      <c r="AD214" s="58"/>
      <c r="AE214" s="58"/>
      <c r="AF214" s="58"/>
      <c r="AG214" s="116"/>
      <c r="AH214" s="58"/>
      <c r="AI214" s="58"/>
      <c r="AJ214" s="58"/>
      <c r="AZ214" s="40"/>
      <c r="BA214" s="40"/>
      <c r="BB214" s="40"/>
      <c r="BX214" s="36"/>
      <c r="BY214" s="36"/>
      <c r="BZ214" s="36"/>
      <c r="CA214" s="36"/>
      <c r="CB214" s="36"/>
      <c r="CC214" s="36"/>
    </row>
    <row r="215" spans="1:81" x14ac:dyDescent="0.2">
      <c r="A215" s="53"/>
      <c r="B215" s="54"/>
      <c r="C215" s="55"/>
      <c r="D215" s="55"/>
      <c r="E215" s="55"/>
      <c r="F215" s="55"/>
      <c r="G215" s="55"/>
      <c r="H215" s="55"/>
      <c r="I215" s="55"/>
      <c r="J215" s="55"/>
      <c r="K215" s="55"/>
      <c r="L215" s="55"/>
      <c r="M215" s="56"/>
      <c r="N215" s="57"/>
      <c r="O215" s="58"/>
      <c r="P215" s="812"/>
      <c r="Q215" s="812"/>
      <c r="R215" s="812"/>
      <c r="S215" s="59"/>
      <c r="T215" s="59"/>
      <c r="U215" s="57"/>
      <c r="V215" s="58"/>
      <c r="W215" s="58"/>
      <c r="X215" s="116"/>
      <c r="Y215" s="116"/>
      <c r="Z215" s="116"/>
      <c r="AA215" s="116"/>
      <c r="AB215" s="116"/>
      <c r="AC215" s="116"/>
      <c r="AD215" s="58"/>
      <c r="AE215" s="58"/>
      <c r="AF215" s="58"/>
      <c r="AG215" s="116"/>
      <c r="AH215" s="58"/>
      <c r="AI215" s="58"/>
      <c r="AJ215" s="58"/>
      <c r="AZ215" s="40"/>
      <c r="BA215" s="40"/>
      <c r="BB215" s="40"/>
      <c r="BX215" s="36"/>
      <c r="BY215" s="36"/>
      <c r="BZ215" s="36"/>
      <c r="CA215" s="36"/>
      <c r="CB215" s="36"/>
      <c r="CC215" s="36"/>
    </row>
    <row r="216" spans="1:81" x14ac:dyDescent="0.2">
      <c r="A216" s="53"/>
      <c r="B216" s="54"/>
      <c r="C216" s="55"/>
      <c r="D216" s="55"/>
      <c r="E216" s="55"/>
      <c r="F216" s="55"/>
      <c r="G216" s="55"/>
      <c r="H216" s="55"/>
      <c r="I216" s="55"/>
      <c r="J216" s="55"/>
      <c r="K216" s="55"/>
      <c r="L216" s="55"/>
      <c r="M216" s="56"/>
      <c r="N216" s="57"/>
      <c r="O216" s="58"/>
      <c r="P216" s="812"/>
      <c r="Q216" s="812"/>
      <c r="R216" s="812"/>
      <c r="S216" s="59"/>
      <c r="T216" s="59"/>
      <c r="U216" s="57"/>
      <c r="V216" s="58"/>
      <c r="W216" s="58"/>
      <c r="X216" s="116"/>
      <c r="Y216" s="116"/>
      <c r="Z216" s="116"/>
      <c r="AA216" s="116"/>
      <c r="AB216" s="116"/>
      <c r="AC216" s="116"/>
      <c r="AD216" s="58"/>
      <c r="AE216" s="58"/>
      <c r="AF216" s="58"/>
      <c r="AG216" s="116"/>
      <c r="AH216" s="58"/>
      <c r="AI216" s="58"/>
      <c r="AJ216" s="58"/>
      <c r="AZ216" s="40"/>
      <c r="BA216" s="40"/>
      <c r="BB216" s="40"/>
      <c r="BX216" s="36"/>
      <c r="BY216" s="36"/>
      <c r="BZ216" s="36"/>
      <c r="CA216" s="36"/>
      <c r="CB216" s="36"/>
      <c r="CC216" s="36"/>
    </row>
    <row r="217" spans="1:81" x14ac:dyDescent="0.2">
      <c r="A217" s="53"/>
      <c r="B217" s="54"/>
      <c r="C217" s="55"/>
      <c r="D217" s="55"/>
      <c r="E217" s="55"/>
      <c r="F217" s="55"/>
      <c r="G217" s="55"/>
      <c r="H217" s="55"/>
      <c r="I217" s="55"/>
      <c r="J217" s="55"/>
      <c r="K217" s="55"/>
      <c r="L217" s="55"/>
      <c r="M217" s="56"/>
      <c r="N217" s="57"/>
      <c r="O217" s="58"/>
      <c r="P217" s="812"/>
      <c r="Q217" s="812"/>
      <c r="R217" s="812"/>
      <c r="S217" s="59"/>
      <c r="T217" s="59"/>
      <c r="U217" s="57"/>
      <c r="V217" s="58"/>
      <c r="W217" s="58"/>
      <c r="X217" s="116"/>
      <c r="Y217" s="116"/>
      <c r="Z217" s="116"/>
      <c r="AA217" s="116"/>
      <c r="AB217" s="116"/>
      <c r="AC217" s="116"/>
      <c r="AD217" s="58"/>
      <c r="AE217" s="58"/>
      <c r="AF217" s="58"/>
      <c r="AG217" s="116"/>
      <c r="AH217" s="58"/>
      <c r="AI217" s="58"/>
      <c r="AJ217" s="58"/>
      <c r="AZ217" s="40"/>
      <c r="BA217" s="40"/>
      <c r="BB217" s="40"/>
      <c r="BX217" s="36"/>
      <c r="BY217" s="36"/>
      <c r="BZ217" s="36"/>
      <c r="CA217" s="36"/>
      <c r="CB217" s="36"/>
      <c r="CC217" s="36"/>
    </row>
    <row r="218" spans="1:81" x14ac:dyDescent="0.2">
      <c r="A218" s="53"/>
      <c r="B218" s="54"/>
      <c r="C218" s="55"/>
      <c r="D218" s="55"/>
      <c r="E218" s="55"/>
      <c r="F218" s="55"/>
      <c r="G218" s="55"/>
      <c r="H218" s="55"/>
      <c r="I218" s="55"/>
      <c r="J218" s="55"/>
      <c r="K218" s="55"/>
      <c r="L218" s="55"/>
      <c r="M218" s="56"/>
      <c r="N218" s="57"/>
      <c r="O218" s="58"/>
      <c r="P218" s="812"/>
      <c r="Q218" s="812"/>
      <c r="R218" s="812"/>
      <c r="S218" s="59"/>
      <c r="T218" s="59"/>
      <c r="U218" s="57"/>
      <c r="V218" s="58"/>
      <c r="W218" s="58"/>
      <c r="X218" s="116"/>
      <c r="Y218" s="116"/>
      <c r="Z218" s="116"/>
      <c r="AA218" s="116"/>
      <c r="AB218" s="116"/>
      <c r="AC218" s="116"/>
      <c r="AD218" s="58"/>
      <c r="AE218" s="58"/>
      <c r="AF218" s="58"/>
      <c r="AG218" s="116"/>
      <c r="AH218" s="58"/>
      <c r="AI218" s="58"/>
      <c r="AJ218" s="58"/>
      <c r="AZ218" s="40"/>
      <c r="BA218" s="40"/>
      <c r="BB218" s="40"/>
      <c r="BX218" s="36"/>
      <c r="BY218" s="36"/>
      <c r="BZ218" s="36"/>
      <c r="CA218" s="36"/>
      <c r="CB218" s="36"/>
      <c r="CC218" s="36"/>
    </row>
    <row r="219" spans="1:81" x14ac:dyDescent="0.2">
      <c r="A219" s="53"/>
      <c r="B219" s="54"/>
      <c r="C219" s="55"/>
      <c r="D219" s="55"/>
      <c r="E219" s="55"/>
      <c r="F219" s="55"/>
      <c r="G219" s="55"/>
      <c r="H219" s="55"/>
      <c r="I219" s="55"/>
      <c r="J219" s="55"/>
      <c r="K219" s="55"/>
      <c r="L219" s="55"/>
      <c r="M219" s="56"/>
      <c r="N219" s="57"/>
      <c r="O219" s="58"/>
      <c r="P219" s="812"/>
      <c r="Q219" s="812"/>
      <c r="R219" s="812"/>
      <c r="S219" s="59"/>
      <c r="T219" s="59"/>
      <c r="U219" s="57"/>
      <c r="V219" s="58"/>
      <c r="W219" s="58"/>
      <c r="X219" s="116"/>
      <c r="Y219" s="116"/>
      <c r="Z219" s="116"/>
      <c r="AA219" s="116"/>
      <c r="AB219" s="116"/>
      <c r="AC219" s="116"/>
      <c r="AD219" s="58"/>
      <c r="AE219" s="58"/>
      <c r="AF219" s="58"/>
      <c r="AG219" s="116"/>
      <c r="AH219" s="58"/>
      <c r="AI219" s="58"/>
      <c r="AJ219" s="58"/>
      <c r="AZ219" s="40"/>
      <c r="BA219" s="40"/>
      <c r="BB219" s="40"/>
      <c r="BX219" s="36"/>
      <c r="BY219" s="36"/>
      <c r="BZ219" s="36"/>
      <c r="CA219" s="36"/>
      <c r="CB219" s="36"/>
      <c r="CC219" s="36"/>
    </row>
    <row r="220" spans="1:81" x14ac:dyDescent="0.2">
      <c r="A220" s="53"/>
      <c r="B220" s="54"/>
      <c r="C220" s="55"/>
      <c r="D220" s="55"/>
      <c r="E220" s="55"/>
      <c r="F220" s="55"/>
      <c r="G220" s="55"/>
      <c r="H220" s="55"/>
      <c r="I220" s="55"/>
      <c r="J220" s="55"/>
      <c r="K220" s="55"/>
      <c r="L220" s="55"/>
      <c r="M220" s="56"/>
      <c r="N220" s="57"/>
      <c r="O220" s="58"/>
      <c r="P220" s="812"/>
      <c r="Q220" s="812"/>
      <c r="R220" s="812"/>
      <c r="S220" s="59"/>
      <c r="T220" s="59"/>
      <c r="U220" s="57"/>
      <c r="V220" s="58"/>
      <c r="W220" s="58"/>
      <c r="X220" s="116"/>
      <c r="Y220" s="116"/>
      <c r="Z220" s="116"/>
      <c r="AA220" s="116"/>
      <c r="AB220" s="116"/>
      <c r="AC220" s="116"/>
      <c r="AD220" s="58"/>
      <c r="AE220" s="58"/>
      <c r="AF220" s="58"/>
      <c r="AG220" s="116"/>
      <c r="AH220" s="58"/>
      <c r="AI220" s="58"/>
      <c r="AJ220" s="58"/>
      <c r="AZ220" s="40"/>
      <c r="BA220" s="40"/>
      <c r="BB220" s="40"/>
      <c r="BX220" s="36"/>
      <c r="BY220" s="36"/>
      <c r="BZ220" s="36"/>
      <c r="CA220" s="36"/>
      <c r="CB220" s="36"/>
      <c r="CC220" s="36"/>
    </row>
    <row r="221" spans="1:81" x14ac:dyDescent="0.2">
      <c r="A221" s="53"/>
      <c r="B221" s="54"/>
      <c r="C221" s="55"/>
      <c r="D221" s="55"/>
      <c r="E221" s="55"/>
      <c r="F221" s="55"/>
      <c r="G221" s="55"/>
      <c r="H221" s="55"/>
      <c r="I221" s="55"/>
      <c r="J221" s="55"/>
      <c r="K221" s="55"/>
      <c r="L221" s="55"/>
      <c r="M221" s="56"/>
      <c r="N221" s="57"/>
      <c r="O221" s="58"/>
      <c r="P221" s="812"/>
      <c r="Q221" s="812"/>
      <c r="R221" s="812"/>
      <c r="S221" s="59"/>
      <c r="T221" s="59"/>
      <c r="U221" s="57"/>
      <c r="V221" s="58"/>
      <c r="W221" s="58"/>
      <c r="X221" s="116"/>
      <c r="Y221" s="116"/>
      <c r="Z221" s="116"/>
      <c r="AA221" s="116"/>
      <c r="AB221" s="116"/>
      <c r="AC221" s="116"/>
      <c r="AD221" s="58"/>
      <c r="AE221" s="58"/>
      <c r="AF221" s="58"/>
      <c r="AG221" s="116"/>
      <c r="AH221" s="58"/>
      <c r="AI221" s="58"/>
      <c r="AJ221" s="58"/>
      <c r="AZ221" s="40"/>
      <c r="BA221" s="40"/>
      <c r="BB221" s="40"/>
      <c r="BX221" s="36"/>
      <c r="BY221" s="36"/>
      <c r="BZ221" s="36"/>
      <c r="CA221" s="36"/>
      <c r="CB221" s="36"/>
      <c r="CC221" s="36"/>
    </row>
    <row r="222" spans="1:81" x14ac:dyDescent="0.2">
      <c r="A222" s="53"/>
      <c r="B222" s="54"/>
      <c r="C222" s="55"/>
      <c r="D222" s="55"/>
      <c r="E222" s="55"/>
      <c r="F222" s="55"/>
      <c r="G222" s="55"/>
      <c r="H222" s="55"/>
      <c r="I222" s="55"/>
      <c r="J222" s="55"/>
      <c r="K222" s="55"/>
      <c r="L222" s="55"/>
      <c r="M222" s="56"/>
      <c r="N222" s="57"/>
      <c r="O222" s="58"/>
      <c r="P222" s="812"/>
      <c r="Q222" s="812"/>
      <c r="R222" s="812"/>
      <c r="S222" s="59"/>
      <c r="T222" s="59"/>
      <c r="U222" s="57"/>
      <c r="V222" s="58"/>
      <c r="W222" s="58"/>
      <c r="X222" s="116"/>
      <c r="Y222" s="116"/>
      <c r="Z222" s="116"/>
      <c r="AA222" s="116"/>
      <c r="AB222" s="116"/>
      <c r="AC222" s="116"/>
      <c r="AD222" s="58"/>
      <c r="AE222" s="58"/>
      <c r="AF222" s="58"/>
      <c r="AG222" s="116"/>
      <c r="AH222" s="58"/>
      <c r="AI222" s="58"/>
      <c r="AJ222" s="58"/>
      <c r="AZ222" s="40"/>
      <c r="BA222" s="40"/>
      <c r="BB222" s="40"/>
      <c r="BX222" s="36"/>
      <c r="BY222" s="36"/>
      <c r="BZ222" s="36"/>
      <c r="CA222" s="36"/>
      <c r="CB222" s="36"/>
      <c r="CC222" s="36"/>
    </row>
    <row r="223" spans="1:81" x14ac:dyDescent="0.2">
      <c r="A223" s="53"/>
      <c r="B223" s="54"/>
      <c r="C223" s="55"/>
      <c r="D223" s="55"/>
      <c r="E223" s="55"/>
      <c r="F223" s="55"/>
      <c r="G223" s="55"/>
      <c r="H223" s="55"/>
      <c r="I223" s="55"/>
      <c r="J223" s="55"/>
      <c r="K223" s="55"/>
      <c r="L223" s="55"/>
      <c r="M223" s="56"/>
      <c r="N223" s="57"/>
      <c r="O223" s="58"/>
      <c r="P223" s="812"/>
      <c r="Q223" s="812"/>
      <c r="R223" s="812"/>
      <c r="S223" s="59"/>
      <c r="T223" s="59"/>
      <c r="U223" s="57"/>
      <c r="V223" s="58"/>
      <c r="W223" s="58"/>
      <c r="X223" s="116"/>
      <c r="Y223" s="116"/>
      <c r="Z223" s="116"/>
      <c r="AA223" s="116"/>
      <c r="AB223" s="116"/>
      <c r="AC223" s="116"/>
      <c r="AD223" s="58"/>
      <c r="AE223" s="58"/>
      <c r="AF223" s="58"/>
      <c r="AG223" s="116"/>
      <c r="AH223" s="58"/>
      <c r="AI223" s="58"/>
      <c r="AJ223" s="58"/>
      <c r="AZ223" s="40"/>
      <c r="BA223" s="40"/>
      <c r="BB223" s="40"/>
      <c r="BX223" s="36"/>
      <c r="BY223" s="36"/>
      <c r="BZ223" s="36"/>
      <c r="CA223" s="36"/>
      <c r="CB223" s="36"/>
      <c r="CC223" s="36"/>
    </row>
    <row r="224" spans="1:81" x14ac:dyDescent="0.2">
      <c r="A224" s="53"/>
      <c r="B224" s="54"/>
      <c r="C224" s="55"/>
      <c r="D224" s="55"/>
      <c r="E224" s="55"/>
      <c r="F224" s="55"/>
      <c r="G224" s="55"/>
      <c r="H224" s="55"/>
      <c r="I224" s="55"/>
      <c r="J224" s="55"/>
      <c r="K224" s="55"/>
      <c r="L224" s="55"/>
      <c r="M224" s="56"/>
      <c r="N224" s="57"/>
      <c r="O224" s="58"/>
      <c r="P224" s="812"/>
      <c r="Q224" s="812"/>
      <c r="R224" s="812"/>
      <c r="S224" s="59"/>
      <c r="T224" s="59"/>
      <c r="U224" s="57"/>
      <c r="V224" s="58"/>
      <c r="W224" s="58"/>
      <c r="X224" s="116"/>
      <c r="Y224" s="116"/>
      <c r="Z224" s="116"/>
      <c r="AA224" s="116"/>
      <c r="AB224" s="116"/>
      <c r="AC224" s="116"/>
      <c r="AD224" s="58"/>
      <c r="AE224" s="58"/>
      <c r="AF224" s="58"/>
      <c r="AG224" s="116"/>
      <c r="AH224" s="58"/>
      <c r="AI224" s="58"/>
      <c r="AJ224" s="58"/>
      <c r="AZ224" s="40"/>
      <c r="BA224" s="40"/>
      <c r="BB224" s="40"/>
      <c r="BX224" s="36"/>
      <c r="BY224" s="36"/>
      <c r="BZ224" s="36"/>
      <c r="CA224" s="36"/>
      <c r="CB224" s="36"/>
      <c r="CC224" s="36"/>
    </row>
    <row r="225" spans="1:81" x14ac:dyDescent="0.2">
      <c r="A225" s="53"/>
      <c r="B225" s="54"/>
      <c r="C225" s="55"/>
      <c r="D225" s="55"/>
      <c r="E225" s="55"/>
      <c r="F225" s="55"/>
      <c r="G225" s="55"/>
      <c r="H225" s="55"/>
      <c r="I225" s="55"/>
      <c r="J225" s="55"/>
      <c r="K225" s="55"/>
      <c r="L225" s="55"/>
      <c r="M225" s="56"/>
      <c r="N225" s="57"/>
      <c r="O225" s="58"/>
      <c r="P225" s="812"/>
      <c r="Q225" s="812"/>
      <c r="R225" s="812"/>
      <c r="S225" s="59"/>
      <c r="T225" s="59"/>
      <c r="U225" s="57"/>
      <c r="V225" s="58"/>
      <c r="W225" s="58"/>
      <c r="X225" s="116"/>
      <c r="Y225" s="116"/>
      <c r="Z225" s="116"/>
      <c r="AA225" s="116"/>
      <c r="AB225" s="116"/>
      <c r="AC225" s="116"/>
      <c r="AD225" s="58"/>
      <c r="AE225" s="58"/>
      <c r="AF225" s="58"/>
      <c r="AG225" s="116"/>
      <c r="AH225" s="58"/>
      <c r="AI225" s="58"/>
      <c r="AJ225" s="58"/>
      <c r="AZ225" s="40"/>
      <c r="BA225" s="40"/>
      <c r="BB225" s="40"/>
      <c r="BX225" s="36"/>
      <c r="BY225" s="36"/>
      <c r="BZ225" s="36"/>
      <c r="CA225" s="36"/>
      <c r="CB225" s="36"/>
      <c r="CC225" s="36"/>
    </row>
    <row r="226" spans="1:81" x14ac:dyDescent="0.2">
      <c r="A226" s="53"/>
      <c r="B226" s="54"/>
      <c r="C226" s="55"/>
      <c r="D226" s="55"/>
      <c r="E226" s="55"/>
      <c r="F226" s="55"/>
      <c r="G226" s="55"/>
      <c r="H226" s="55"/>
      <c r="I226" s="55"/>
      <c r="J226" s="55"/>
      <c r="K226" s="55"/>
      <c r="L226" s="55"/>
      <c r="M226" s="56"/>
      <c r="N226" s="57"/>
      <c r="O226" s="58"/>
      <c r="P226" s="812"/>
      <c r="Q226" s="812"/>
      <c r="R226" s="812"/>
      <c r="S226" s="59"/>
      <c r="T226" s="59"/>
      <c r="U226" s="57"/>
      <c r="V226" s="58"/>
      <c r="W226" s="58"/>
      <c r="X226" s="116"/>
      <c r="Y226" s="116"/>
      <c r="Z226" s="116"/>
      <c r="AA226" s="116"/>
      <c r="AB226" s="116"/>
      <c r="AC226" s="116"/>
      <c r="AD226" s="58"/>
      <c r="AE226" s="58"/>
      <c r="AF226" s="58"/>
      <c r="AG226" s="116"/>
      <c r="AH226" s="58"/>
      <c r="AI226" s="58"/>
      <c r="AJ226" s="58"/>
      <c r="AZ226" s="40"/>
      <c r="BA226" s="40"/>
      <c r="BB226" s="40"/>
      <c r="BX226" s="36"/>
      <c r="BY226" s="36"/>
      <c r="BZ226" s="36"/>
      <c r="CA226" s="36"/>
      <c r="CB226" s="36"/>
      <c r="CC226" s="36"/>
    </row>
    <row r="227" spans="1:81" x14ac:dyDescent="0.2">
      <c r="A227" s="53"/>
      <c r="B227" s="54"/>
      <c r="C227" s="55"/>
      <c r="D227" s="55"/>
      <c r="E227" s="55"/>
      <c r="F227" s="55"/>
      <c r="G227" s="55"/>
      <c r="H227" s="55"/>
      <c r="I227" s="55"/>
      <c r="J227" s="55"/>
      <c r="K227" s="55"/>
      <c r="L227" s="55"/>
      <c r="M227" s="56"/>
      <c r="N227" s="57"/>
      <c r="O227" s="58"/>
      <c r="P227" s="812"/>
      <c r="Q227" s="812"/>
      <c r="R227" s="812"/>
      <c r="S227" s="59"/>
      <c r="T227" s="59"/>
      <c r="U227" s="57"/>
      <c r="V227" s="58"/>
      <c r="W227" s="58"/>
      <c r="X227" s="116"/>
      <c r="Y227" s="116"/>
      <c r="Z227" s="116"/>
      <c r="AA227" s="116"/>
      <c r="AB227" s="116"/>
      <c r="AC227" s="116"/>
      <c r="AD227" s="58"/>
      <c r="AE227" s="58"/>
      <c r="AF227" s="58"/>
      <c r="AG227" s="116"/>
      <c r="AH227" s="58"/>
      <c r="AI227" s="58"/>
      <c r="AJ227" s="58"/>
      <c r="AZ227" s="40"/>
      <c r="BA227" s="40"/>
      <c r="BB227" s="40"/>
      <c r="BX227" s="36"/>
      <c r="BY227" s="36"/>
      <c r="BZ227" s="36"/>
      <c r="CA227" s="36"/>
      <c r="CB227" s="36"/>
      <c r="CC227" s="36"/>
    </row>
    <row r="228" spans="1:81" x14ac:dyDescent="0.2">
      <c r="A228" s="53"/>
      <c r="B228" s="54"/>
      <c r="C228" s="55"/>
      <c r="D228" s="55"/>
      <c r="E228" s="55"/>
      <c r="F228" s="55"/>
      <c r="G228" s="55"/>
      <c r="H228" s="55"/>
      <c r="I228" s="55"/>
      <c r="J228" s="55"/>
      <c r="K228" s="55"/>
      <c r="L228" s="55"/>
      <c r="M228" s="56"/>
      <c r="N228" s="57"/>
      <c r="O228" s="58"/>
      <c r="P228" s="812"/>
      <c r="Q228" s="812"/>
      <c r="R228" s="812"/>
      <c r="S228" s="59"/>
      <c r="T228" s="59"/>
      <c r="U228" s="57"/>
      <c r="V228" s="58"/>
      <c r="W228" s="58"/>
      <c r="X228" s="116"/>
      <c r="Y228" s="116"/>
      <c r="Z228" s="116"/>
      <c r="AA228" s="116"/>
      <c r="AB228" s="116"/>
      <c r="AC228" s="116"/>
      <c r="AD228" s="58"/>
      <c r="AE228" s="58"/>
      <c r="AF228" s="58"/>
      <c r="AG228" s="116"/>
      <c r="AH228" s="58"/>
      <c r="AI228" s="58"/>
      <c r="AJ228" s="58"/>
      <c r="AZ228" s="40"/>
      <c r="BA228" s="40"/>
      <c r="BB228" s="40"/>
      <c r="BX228" s="36"/>
      <c r="BY228" s="36"/>
      <c r="BZ228" s="36"/>
      <c r="CA228" s="36"/>
      <c r="CB228" s="36"/>
      <c r="CC228" s="36"/>
    </row>
    <row r="229" spans="1:81" x14ac:dyDescent="0.2">
      <c r="A229" s="53"/>
      <c r="B229" s="54"/>
      <c r="C229" s="55"/>
      <c r="D229" s="55"/>
      <c r="E229" s="55"/>
      <c r="F229" s="55"/>
      <c r="G229" s="55"/>
      <c r="H229" s="55"/>
      <c r="I229" s="55"/>
      <c r="J229" s="55"/>
      <c r="K229" s="55"/>
      <c r="L229" s="55"/>
      <c r="M229" s="56"/>
      <c r="N229" s="57"/>
      <c r="O229" s="58"/>
      <c r="P229" s="812"/>
      <c r="Q229" s="812"/>
      <c r="R229" s="812"/>
      <c r="S229" s="59"/>
      <c r="T229" s="59"/>
      <c r="U229" s="57"/>
      <c r="V229" s="58"/>
      <c r="W229" s="58"/>
      <c r="X229" s="116"/>
      <c r="Y229" s="116"/>
      <c r="Z229" s="116"/>
      <c r="AA229" s="116"/>
      <c r="AB229" s="116"/>
      <c r="AC229" s="116"/>
      <c r="AD229" s="58"/>
      <c r="AE229" s="58"/>
      <c r="AF229" s="58"/>
      <c r="AG229" s="116"/>
      <c r="AH229" s="58"/>
      <c r="AI229" s="58"/>
      <c r="AJ229" s="58"/>
      <c r="AZ229" s="40"/>
      <c r="BA229" s="40"/>
      <c r="BB229" s="40"/>
      <c r="BX229" s="36"/>
      <c r="BY229" s="36"/>
      <c r="BZ229" s="36"/>
      <c r="CA229" s="36"/>
      <c r="CB229" s="36"/>
      <c r="CC229" s="36"/>
    </row>
    <row r="230" spans="1:81" x14ac:dyDescent="0.2">
      <c r="A230" s="53"/>
      <c r="B230" s="54"/>
      <c r="C230" s="55"/>
      <c r="D230" s="55"/>
      <c r="E230" s="55"/>
      <c r="F230" s="55"/>
      <c r="G230" s="55"/>
      <c r="H230" s="55"/>
      <c r="I230" s="55"/>
      <c r="J230" s="55"/>
      <c r="K230" s="55"/>
      <c r="L230" s="55"/>
      <c r="M230" s="56"/>
      <c r="N230" s="57"/>
      <c r="O230" s="58"/>
      <c r="P230" s="812"/>
      <c r="Q230" s="812"/>
      <c r="R230" s="812"/>
      <c r="S230" s="59"/>
      <c r="T230" s="59"/>
      <c r="U230" s="57"/>
      <c r="V230" s="58"/>
      <c r="W230" s="58"/>
      <c r="X230" s="116"/>
      <c r="Y230" s="116"/>
      <c r="Z230" s="116"/>
      <c r="AA230" s="116"/>
      <c r="AB230" s="116"/>
      <c r="AC230" s="116"/>
      <c r="AD230" s="58"/>
      <c r="AE230" s="58"/>
      <c r="AF230" s="58"/>
      <c r="AG230" s="116"/>
      <c r="AH230" s="58"/>
      <c r="AI230" s="58"/>
      <c r="AJ230" s="58"/>
      <c r="AZ230" s="40"/>
      <c r="BA230" s="40"/>
      <c r="BB230" s="40"/>
      <c r="BX230" s="36"/>
      <c r="BY230" s="36"/>
      <c r="BZ230" s="36"/>
      <c r="CA230" s="36"/>
      <c r="CB230" s="36"/>
      <c r="CC230" s="36"/>
    </row>
    <row r="231" spans="1:81" x14ac:dyDescent="0.2">
      <c r="A231" s="53"/>
      <c r="B231" s="54"/>
      <c r="C231" s="55"/>
      <c r="D231" s="55"/>
      <c r="E231" s="55"/>
      <c r="F231" s="55"/>
      <c r="G231" s="55"/>
      <c r="H231" s="55"/>
      <c r="I231" s="55"/>
      <c r="J231" s="55"/>
      <c r="K231" s="55"/>
      <c r="L231" s="55"/>
      <c r="M231" s="56"/>
      <c r="N231" s="57"/>
      <c r="O231" s="58"/>
      <c r="P231" s="812"/>
      <c r="Q231" s="812"/>
      <c r="R231" s="812"/>
      <c r="S231" s="59"/>
      <c r="T231" s="59"/>
      <c r="U231" s="57"/>
      <c r="V231" s="58"/>
      <c r="W231" s="58"/>
      <c r="X231" s="116"/>
      <c r="Y231" s="116"/>
      <c r="Z231" s="116"/>
      <c r="AA231" s="116"/>
      <c r="AB231" s="116"/>
      <c r="AC231" s="116"/>
      <c r="AD231" s="58"/>
      <c r="AE231" s="58"/>
      <c r="AF231" s="58"/>
      <c r="AG231" s="116"/>
      <c r="AH231" s="58"/>
      <c r="AI231" s="58"/>
      <c r="AJ231" s="58"/>
      <c r="AZ231" s="40"/>
      <c r="BA231" s="40"/>
      <c r="BB231" s="40"/>
      <c r="BX231" s="36"/>
      <c r="BY231" s="36"/>
      <c r="BZ231" s="36"/>
      <c r="CA231" s="36"/>
      <c r="CB231" s="36"/>
      <c r="CC231" s="36"/>
    </row>
    <row r="232" spans="1:81" x14ac:dyDescent="0.2">
      <c r="A232" s="53"/>
      <c r="B232" s="54"/>
      <c r="C232" s="55"/>
      <c r="D232" s="55"/>
      <c r="E232" s="55"/>
      <c r="F232" s="55"/>
      <c r="G232" s="55"/>
      <c r="H232" s="55"/>
      <c r="I232" s="55"/>
      <c r="J232" s="55"/>
      <c r="K232" s="55"/>
      <c r="L232" s="55"/>
      <c r="M232" s="56"/>
      <c r="N232" s="57"/>
      <c r="O232" s="58"/>
      <c r="P232" s="812"/>
      <c r="Q232" s="812"/>
      <c r="R232" s="812"/>
      <c r="S232" s="59"/>
      <c r="T232" s="59"/>
      <c r="U232" s="57"/>
      <c r="V232" s="58"/>
      <c r="W232" s="58"/>
      <c r="X232" s="116"/>
      <c r="Y232" s="116"/>
      <c r="Z232" s="116"/>
      <c r="AA232" s="116"/>
      <c r="AB232" s="116"/>
      <c r="AC232" s="116"/>
      <c r="AD232" s="58"/>
      <c r="AE232" s="58"/>
      <c r="AF232" s="58"/>
      <c r="AG232" s="116"/>
      <c r="AH232" s="58"/>
      <c r="AI232" s="58"/>
      <c r="AJ232" s="58"/>
      <c r="AZ232" s="40"/>
      <c r="BA232" s="40"/>
      <c r="BB232" s="40"/>
      <c r="BX232" s="36"/>
      <c r="BY232" s="36"/>
      <c r="BZ232" s="36"/>
      <c r="CA232" s="36"/>
      <c r="CB232" s="36"/>
      <c r="CC232" s="36"/>
    </row>
    <row r="233" spans="1:81" x14ac:dyDescent="0.2">
      <c r="A233" s="53"/>
      <c r="B233" s="54"/>
      <c r="C233" s="55"/>
      <c r="D233" s="55"/>
      <c r="E233" s="55"/>
      <c r="F233" s="55"/>
      <c r="G233" s="55"/>
      <c r="H233" s="55"/>
      <c r="I233" s="55"/>
      <c r="J233" s="55"/>
      <c r="K233" s="55"/>
      <c r="L233" s="55"/>
      <c r="M233" s="56"/>
      <c r="N233" s="57"/>
      <c r="O233" s="58"/>
      <c r="P233" s="812"/>
      <c r="Q233" s="812"/>
      <c r="R233" s="812"/>
      <c r="S233" s="59"/>
      <c r="T233" s="59"/>
      <c r="U233" s="57"/>
      <c r="V233" s="58"/>
      <c r="W233" s="58"/>
      <c r="X233" s="116"/>
      <c r="Y233" s="116"/>
      <c r="Z233" s="116"/>
      <c r="AA233" s="116"/>
      <c r="AB233" s="116"/>
      <c r="AC233" s="116"/>
      <c r="AD233" s="58"/>
      <c r="AE233" s="58"/>
      <c r="AF233" s="58"/>
      <c r="AG233" s="116"/>
      <c r="AH233" s="58"/>
      <c r="AI233" s="58"/>
      <c r="AJ233" s="58"/>
      <c r="AZ233" s="40"/>
      <c r="BA233" s="40"/>
      <c r="BB233" s="40"/>
      <c r="BX233" s="36"/>
      <c r="BY233" s="36"/>
      <c r="BZ233" s="36"/>
      <c r="CA233" s="36"/>
      <c r="CB233" s="36"/>
      <c r="CC233" s="36"/>
    </row>
    <row r="234" spans="1:81" x14ac:dyDescent="0.2">
      <c r="A234" s="53"/>
      <c r="B234" s="54"/>
      <c r="C234" s="55"/>
      <c r="D234" s="55"/>
      <c r="E234" s="55"/>
      <c r="F234" s="55"/>
      <c r="G234" s="55"/>
      <c r="H234" s="55"/>
      <c r="I234" s="55"/>
      <c r="J234" s="55"/>
      <c r="K234" s="55"/>
      <c r="L234" s="55"/>
      <c r="M234" s="56"/>
      <c r="N234" s="57"/>
      <c r="O234" s="58"/>
      <c r="P234" s="812"/>
      <c r="Q234" s="812"/>
      <c r="R234" s="812"/>
      <c r="S234" s="59"/>
      <c r="T234" s="59"/>
      <c r="U234" s="57"/>
      <c r="V234" s="58"/>
      <c r="W234" s="58"/>
      <c r="X234" s="116"/>
      <c r="Y234" s="116"/>
      <c r="Z234" s="116"/>
      <c r="AA234" s="116"/>
      <c r="AB234" s="116"/>
      <c r="AC234" s="116"/>
      <c r="AD234" s="58"/>
      <c r="AE234" s="58"/>
      <c r="AF234" s="58"/>
      <c r="AG234" s="116"/>
      <c r="AH234" s="58"/>
      <c r="AI234" s="58"/>
      <c r="AJ234" s="58"/>
      <c r="AZ234" s="40"/>
      <c r="BA234" s="40"/>
      <c r="BB234" s="40"/>
      <c r="BX234" s="36"/>
      <c r="BY234" s="36"/>
      <c r="BZ234" s="36"/>
      <c r="CA234" s="36"/>
      <c r="CB234" s="36"/>
      <c r="CC234" s="36"/>
    </row>
    <row r="235" spans="1:81" x14ac:dyDescent="0.2">
      <c r="A235" s="53"/>
      <c r="B235" s="54"/>
      <c r="C235" s="55"/>
      <c r="D235" s="55"/>
      <c r="E235" s="55"/>
      <c r="F235" s="55"/>
      <c r="G235" s="55"/>
      <c r="H235" s="55"/>
      <c r="I235" s="55"/>
      <c r="J235" s="55"/>
      <c r="K235" s="55"/>
      <c r="L235" s="55"/>
      <c r="M235" s="56"/>
      <c r="N235" s="57"/>
      <c r="O235" s="58"/>
      <c r="P235" s="812"/>
      <c r="Q235" s="812"/>
      <c r="R235" s="812"/>
      <c r="S235" s="59"/>
      <c r="T235" s="59"/>
      <c r="U235" s="57"/>
      <c r="V235" s="58"/>
      <c r="W235" s="58"/>
      <c r="X235" s="116"/>
      <c r="Y235" s="116"/>
      <c r="Z235" s="116"/>
      <c r="AA235" s="116"/>
      <c r="AB235" s="116"/>
      <c r="AC235" s="116"/>
      <c r="AD235" s="58"/>
      <c r="AE235" s="58"/>
      <c r="AF235" s="58"/>
      <c r="AG235" s="116"/>
      <c r="AH235" s="58"/>
      <c r="AI235" s="58"/>
      <c r="AJ235" s="58"/>
      <c r="AZ235" s="40"/>
      <c r="BA235" s="40"/>
      <c r="BB235" s="40"/>
      <c r="BX235" s="36"/>
      <c r="BY235" s="36"/>
      <c r="BZ235" s="36"/>
      <c r="CA235" s="36"/>
      <c r="CB235" s="36"/>
      <c r="CC235" s="36"/>
    </row>
    <row r="236" spans="1:81" x14ac:dyDescent="0.2">
      <c r="A236" s="53"/>
      <c r="B236" s="54"/>
      <c r="C236" s="55"/>
      <c r="D236" s="55"/>
      <c r="E236" s="55"/>
      <c r="F236" s="55"/>
      <c r="G236" s="55"/>
      <c r="H236" s="55"/>
      <c r="I236" s="55"/>
      <c r="J236" s="55"/>
      <c r="K236" s="55"/>
      <c r="L236" s="55"/>
      <c r="M236" s="56"/>
      <c r="N236" s="57"/>
      <c r="O236" s="58"/>
      <c r="P236" s="812"/>
      <c r="Q236" s="812"/>
      <c r="R236" s="812"/>
      <c r="S236" s="59"/>
      <c r="T236" s="59"/>
      <c r="U236" s="57"/>
      <c r="V236" s="58"/>
      <c r="W236" s="58"/>
      <c r="X236" s="116"/>
      <c r="Y236" s="116"/>
      <c r="Z236" s="116"/>
      <c r="AA236" s="116"/>
      <c r="AB236" s="116"/>
      <c r="AC236" s="116"/>
      <c r="AD236" s="58"/>
      <c r="AE236" s="58"/>
      <c r="AF236" s="58"/>
      <c r="AG236" s="116"/>
      <c r="AH236" s="58"/>
      <c r="AI236" s="58"/>
      <c r="AJ236" s="58"/>
      <c r="AZ236" s="40"/>
      <c r="BA236" s="40"/>
      <c r="BB236" s="40"/>
      <c r="BX236" s="36"/>
      <c r="BY236" s="36"/>
      <c r="BZ236" s="36"/>
      <c r="CA236" s="36"/>
      <c r="CB236" s="36"/>
      <c r="CC236" s="36"/>
    </row>
    <row r="237" spans="1:81" x14ac:dyDescent="0.2">
      <c r="A237" s="53"/>
      <c r="B237" s="54"/>
      <c r="C237" s="55"/>
      <c r="D237" s="55"/>
      <c r="E237" s="55"/>
      <c r="F237" s="55"/>
      <c r="G237" s="55"/>
      <c r="H237" s="55"/>
      <c r="I237" s="55"/>
      <c r="J237" s="55"/>
      <c r="K237" s="55"/>
      <c r="L237" s="55"/>
      <c r="M237" s="56"/>
      <c r="N237" s="57"/>
      <c r="O237" s="58"/>
      <c r="P237" s="812"/>
      <c r="Q237" s="812"/>
      <c r="R237" s="812"/>
      <c r="S237" s="59"/>
      <c r="T237" s="59"/>
      <c r="U237" s="57"/>
      <c r="V237" s="58"/>
      <c r="W237" s="58"/>
      <c r="X237" s="116"/>
      <c r="Y237" s="116"/>
      <c r="Z237" s="116"/>
      <c r="AA237" s="116"/>
      <c r="AB237" s="116"/>
      <c r="AC237" s="116"/>
      <c r="AD237" s="58"/>
      <c r="AE237" s="58"/>
      <c r="AF237" s="58"/>
      <c r="AG237" s="116"/>
      <c r="AH237" s="58"/>
      <c r="AI237" s="58"/>
      <c r="AJ237" s="58"/>
      <c r="AZ237" s="40"/>
      <c r="BA237" s="40"/>
      <c r="BB237" s="40"/>
      <c r="BX237" s="36"/>
      <c r="BY237" s="36"/>
      <c r="BZ237" s="36"/>
      <c r="CA237" s="36"/>
      <c r="CB237" s="36"/>
      <c r="CC237" s="36"/>
    </row>
    <row r="238" spans="1:81" x14ac:dyDescent="0.2">
      <c r="A238" s="53"/>
      <c r="B238" s="54"/>
      <c r="C238" s="55"/>
      <c r="D238" s="55"/>
      <c r="E238" s="55"/>
      <c r="F238" s="55"/>
      <c r="G238" s="55"/>
      <c r="H238" s="55"/>
      <c r="I238" s="55"/>
      <c r="J238" s="55"/>
      <c r="K238" s="55"/>
      <c r="L238" s="55"/>
      <c r="M238" s="56"/>
      <c r="N238" s="57"/>
      <c r="O238" s="58"/>
      <c r="P238" s="812"/>
      <c r="Q238" s="812"/>
      <c r="R238" s="812"/>
      <c r="S238" s="59"/>
      <c r="T238" s="59"/>
      <c r="U238" s="57"/>
      <c r="V238" s="58"/>
      <c r="W238" s="58"/>
      <c r="X238" s="116"/>
      <c r="Y238" s="116"/>
      <c r="Z238" s="116"/>
      <c r="AA238" s="116"/>
      <c r="AB238" s="116"/>
      <c r="AC238" s="116"/>
      <c r="AD238" s="58"/>
      <c r="AE238" s="58"/>
      <c r="AF238" s="58"/>
      <c r="AG238" s="116"/>
      <c r="AH238" s="58"/>
      <c r="AI238" s="58"/>
      <c r="AJ238" s="58"/>
      <c r="AZ238" s="40"/>
      <c r="BA238" s="40"/>
      <c r="BB238" s="40"/>
      <c r="BX238" s="36"/>
      <c r="BY238" s="36"/>
      <c r="BZ238" s="36"/>
      <c r="CA238" s="36"/>
      <c r="CB238" s="36"/>
      <c r="CC238" s="36"/>
    </row>
    <row r="239" spans="1:81" x14ac:dyDescent="0.2">
      <c r="A239" s="53"/>
      <c r="B239" s="54"/>
      <c r="C239" s="55"/>
      <c r="D239" s="55"/>
      <c r="E239" s="55"/>
      <c r="F239" s="55"/>
      <c r="G239" s="55"/>
      <c r="H239" s="55"/>
      <c r="I239" s="55"/>
      <c r="J239" s="55"/>
      <c r="K239" s="55"/>
      <c r="L239" s="55"/>
      <c r="M239" s="56"/>
      <c r="N239" s="57"/>
      <c r="O239" s="58"/>
      <c r="P239" s="812"/>
      <c r="Q239" s="812"/>
      <c r="R239" s="812"/>
      <c r="S239" s="59"/>
      <c r="T239" s="59"/>
      <c r="U239" s="57"/>
      <c r="V239" s="58"/>
      <c r="W239" s="58"/>
      <c r="X239" s="116"/>
      <c r="Y239" s="116"/>
      <c r="Z239" s="116"/>
      <c r="AA239" s="116"/>
      <c r="AB239" s="116"/>
      <c r="AC239" s="116"/>
      <c r="AD239" s="58"/>
      <c r="AE239" s="58"/>
      <c r="AF239" s="58"/>
      <c r="AG239" s="116"/>
      <c r="AH239" s="58"/>
      <c r="AI239" s="58"/>
      <c r="AJ239" s="58"/>
      <c r="AZ239" s="40"/>
      <c r="BA239" s="40"/>
      <c r="BB239" s="40"/>
      <c r="BX239" s="36"/>
      <c r="BY239" s="36"/>
      <c r="BZ239" s="36"/>
      <c r="CA239" s="36"/>
      <c r="CB239" s="36"/>
      <c r="CC239" s="36"/>
    </row>
    <row r="240" spans="1:81" x14ac:dyDescent="0.2">
      <c r="A240" s="53"/>
      <c r="B240" s="54"/>
      <c r="C240" s="55"/>
      <c r="D240" s="55"/>
      <c r="E240" s="55"/>
      <c r="F240" s="55"/>
      <c r="G240" s="55"/>
      <c r="H240" s="55"/>
      <c r="I240" s="55"/>
      <c r="J240" s="55"/>
      <c r="K240" s="55"/>
      <c r="L240" s="55"/>
      <c r="M240" s="56"/>
      <c r="N240" s="57"/>
      <c r="O240" s="58"/>
      <c r="P240" s="812"/>
      <c r="Q240" s="812"/>
      <c r="R240" s="812"/>
      <c r="S240" s="59"/>
      <c r="T240" s="59"/>
      <c r="U240" s="57"/>
      <c r="V240" s="58"/>
      <c r="W240" s="58"/>
      <c r="X240" s="116"/>
      <c r="Y240" s="116"/>
      <c r="Z240" s="116"/>
      <c r="AA240" s="116"/>
      <c r="AB240" s="116"/>
      <c r="AC240" s="116"/>
      <c r="AD240" s="58"/>
      <c r="AE240" s="58"/>
      <c r="AF240" s="58"/>
      <c r="AG240" s="116"/>
      <c r="AH240" s="58"/>
      <c r="AI240" s="58"/>
      <c r="AJ240" s="58"/>
      <c r="AZ240" s="40"/>
      <c r="BA240" s="40"/>
      <c r="BB240" s="40"/>
      <c r="BX240" s="36"/>
      <c r="BY240" s="36"/>
      <c r="BZ240" s="36"/>
      <c r="CA240" s="36"/>
      <c r="CB240" s="36"/>
      <c r="CC240" s="36"/>
    </row>
    <row r="241" spans="1:81" x14ac:dyDescent="0.2">
      <c r="A241" s="53"/>
      <c r="B241" s="54"/>
      <c r="C241" s="55"/>
      <c r="D241" s="55"/>
      <c r="E241" s="55"/>
      <c r="F241" s="55"/>
      <c r="G241" s="55"/>
      <c r="H241" s="55"/>
      <c r="I241" s="55"/>
      <c r="J241" s="55"/>
      <c r="K241" s="55"/>
      <c r="L241" s="55"/>
      <c r="M241" s="56"/>
      <c r="N241" s="57"/>
      <c r="O241" s="58"/>
      <c r="P241" s="812"/>
      <c r="Q241" s="812"/>
      <c r="R241" s="812"/>
      <c r="S241" s="59"/>
      <c r="T241" s="59"/>
      <c r="U241" s="57"/>
      <c r="V241" s="58"/>
      <c r="W241" s="58"/>
      <c r="X241" s="116"/>
      <c r="Y241" s="116"/>
      <c r="Z241" s="116"/>
      <c r="AA241" s="116"/>
      <c r="AB241" s="116"/>
      <c r="AC241" s="116"/>
      <c r="AD241" s="58"/>
      <c r="AE241" s="58"/>
      <c r="AF241" s="58"/>
      <c r="AG241" s="116"/>
      <c r="AH241" s="58"/>
      <c r="AI241" s="58"/>
      <c r="AJ241" s="58"/>
      <c r="AZ241" s="40"/>
      <c r="BA241" s="40"/>
      <c r="BB241" s="40"/>
      <c r="BX241" s="36"/>
      <c r="BY241" s="36"/>
      <c r="BZ241" s="36"/>
      <c r="CA241" s="36"/>
      <c r="CB241" s="36"/>
      <c r="CC241" s="36"/>
    </row>
    <row r="242" spans="1:81" x14ac:dyDescent="0.2">
      <c r="A242" s="53"/>
      <c r="B242" s="54"/>
      <c r="C242" s="55"/>
      <c r="D242" s="55"/>
      <c r="E242" s="55"/>
      <c r="F242" s="55"/>
      <c r="G242" s="55"/>
      <c r="H242" s="55"/>
      <c r="I242" s="55"/>
      <c r="J242" s="55"/>
      <c r="K242" s="55"/>
      <c r="L242" s="55"/>
      <c r="M242" s="56"/>
      <c r="N242" s="57"/>
      <c r="O242" s="58"/>
      <c r="P242" s="812"/>
      <c r="Q242" s="812"/>
      <c r="R242" s="812"/>
      <c r="S242" s="59"/>
      <c r="T242" s="59"/>
      <c r="U242" s="57"/>
      <c r="V242" s="58"/>
      <c r="W242" s="58"/>
      <c r="X242" s="116"/>
      <c r="Y242" s="116"/>
      <c r="Z242" s="116"/>
      <c r="AA242" s="116"/>
      <c r="AB242" s="116"/>
      <c r="AC242" s="116"/>
      <c r="AD242" s="58"/>
      <c r="AE242" s="58"/>
      <c r="AF242" s="58"/>
      <c r="AG242" s="116"/>
      <c r="AH242" s="58"/>
      <c r="AI242" s="58"/>
      <c r="AJ242" s="58"/>
      <c r="AZ242" s="40"/>
      <c r="BA242" s="40"/>
      <c r="BB242" s="40"/>
      <c r="BX242" s="36"/>
      <c r="BY242" s="36"/>
      <c r="BZ242" s="36"/>
      <c r="CA242" s="36"/>
      <c r="CB242" s="36"/>
      <c r="CC242" s="36"/>
    </row>
    <row r="243" spans="1:81" x14ac:dyDescent="0.2">
      <c r="A243" s="53"/>
      <c r="B243" s="54"/>
      <c r="C243" s="55"/>
      <c r="D243" s="55"/>
      <c r="E243" s="55"/>
      <c r="F243" s="55"/>
      <c r="G243" s="55"/>
      <c r="H243" s="55"/>
      <c r="I243" s="55"/>
      <c r="J243" s="55"/>
      <c r="K243" s="55"/>
      <c r="L243" s="55"/>
      <c r="M243" s="56"/>
      <c r="N243" s="57"/>
      <c r="O243" s="58"/>
      <c r="P243" s="812"/>
      <c r="Q243" s="812"/>
      <c r="R243" s="812"/>
      <c r="S243" s="59"/>
      <c r="T243" s="59"/>
      <c r="U243" s="57"/>
      <c r="V243" s="58"/>
      <c r="W243" s="58"/>
      <c r="X243" s="116"/>
      <c r="Y243" s="116"/>
      <c r="Z243" s="116"/>
      <c r="AA243" s="116"/>
      <c r="AB243" s="116"/>
      <c r="AC243" s="116"/>
      <c r="AD243" s="58"/>
      <c r="AE243" s="58"/>
      <c r="AF243" s="58"/>
      <c r="AG243" s="116"/>
      <c r="AH243" s="58"/>
      <c r="AI243" s="58"/>
      <c r="AJ243" s="58"/>
      <c r="AZ243" s="40"/>
      <c r="BA243" s="40"/>
      <c r="BB243" s="40"/>
      <c r="BX243" s="36"/>
      <c r="BY243" s="36"/>
      <c r="BZ243" s="36"/>
      <c r="CA243" s="36"/>
      <c r="CB243" s="36"/>
      <c r="CC243" s="36"/>
    </row>
    <row r="244" spans="1:81" x14ac:dyDescent="0.2">
      <c r="A244" s="53"/>
      <c r="B244" s="54"/>
      <c r="C244" s="55"/>
      <c r="D244" s="55"/>
      <c r="E244" s="55"/>
      <c r="F244" s="55"/>
      <c r="G244" s="55"/>
      <c r="H244" s="55"/>
      <c r="I244" s="55"/>
      <c r="J244" s="55"/>
      <c r="K244" s="55"/>
      <c r="L244" s="55"/>
      <c r="M244" s="56"/>
      <c r="N244" s="57"/>
      <c r="O244" s="58"/>
      <c r="P244" s="812"/>
      <c r="Q244" s="812"/>
      <c r="R244" s="812"/>
      <c r="S244" s="59"/>
      <c r="T244" s="59"/>
      <c r="U244" s="57"/>
      <c r="V244" s="58"/>
      <c r="W244" s="58"/>
      <c r="X244" s="116"/>
      <c r="Y244" s="116"/>
      <c r="Z244" s="116"/>
      <c r="AA244" s="116"/>
      <c r="AB244" s="116"/>
      <c r="AC244" s="116"/>
      <c r="AD244" s="58"/>
      <c r="AE244" s="58"/>
      <c r="AF244" s="58"/>
      <c r="AG244" s="116"/>
      <c r="AH244" s="58"/>
      <c r="AI244" s="58"/>
      <c r="AJ244" s="58"/>
      <c r="AZ244" s="40"/>
      <c r="BA244" s="40"/>
      <c r="BB244" s="40"/>
      <c r="BX244" s="36"/>
      <c r="BY244" s="36"/>
      <c r="BZ244" s="36"/>
      <c r="CA244" s="36"/>
      <c r="CB244" s="36"/>
      <c r="CC244" s="36"/>
    </row>
    <row r="245" spans="1:81" x14ac:dyDescent="0.2">
      <c r="A245" s="53"/>
      <c r="B245" s="54"/>
      <c r="C245" s="55"/>
      <c r="D245" s="55"/>
      <c r="E245" s="55"/>
      <c r="F245" s="55"/>
      <c r="G245" s="55"/>
      <c r="H245" s="55"/>
      <c r="I245" s="55"/>
      <c r="J245" s="55"/>
      <c r="K245" s="55"/>
      <c r="L245" s="55"/>
      <c r="M245" s="56"/>
      <c r="N245" s="57"/>
      <c r="O245" s="58"/>
      <c r="P245" s="812"/>
      <c r="Q245" s="812"/>
      <c r="R245" s="812"/>
      <c r="S245" s="59"/>
      <c r="T245" s="59"/>
      <c r="U245" s="57"/>
      <c r="V245" s="58"/>
      <c r="W245" s="58"/>
      <c r="X245" s="116"/>
      <c r="Y245" s="116"/>
      <c r="Z245" s="116"/>
      <c r="AA245" s="116"/>
      <c r="AB245" s="116"/>
      <c r="AC245" s="116"/>
      <c r="AD245" s="58"/>
      <c r="AE245" s="58"/>
      <c r="AF245" s="58"/>
      <c r="AG245" s="116"/>
      <c r="AH245" s="58"/>
      <c r="AI245" s="58"/>
      <c r="AJ245" s="58"/>
      <c r="AZ245" s="40"/>
      <c r="BA245" s="40"/>
      <c r="BB245" s="40"/>
      <c r="BX245" s="36"/>
      <c r="BY245" s="36"/>
      <c r="BZ245" s="36"/>
      <c r="CA245" s="36"/>
      <c r="CB245" s="36"/>
      <c r="CC245" s="36"/>
    </row>
    <row r="246" spans="1:81" x14ac:dyDescent="0.2">
      <c r="A246" s="53"/>
      <c r="B246" s="54"/>
      <c r="C246" s="55"/>
      <c r="D246" s="55"/>
      <c r="E246" s="55"/>
      <c r="F246" s="55"/>
      <c r="G246" s="55"/>
      <c r="H246" s="55"/>
      <c r="I246" s="55"/>
      <c r="J246" s="55"/>
      <c r="K246" s="55"/>
      <c r="L246" s="55"/>
      <c r="M246" s="56"/>
      <c r="N246" s="57"/>
      <c r="O246" s="58"/>
      <c r="P246" s="812"/>
      <c r="Q246" s="812"/>
      <c r="R246" s="812"/>
      <c r="S246" s="59"/>
      <c r="T246" s="59"/>
      <c r="U246" s="57"/>
      <c r="V246" s="58"/>
      <c r="W246" s="58"/>
      <c r="X246" s="116"/>
      <c r="Y246" s="116"/>
      <c r="Z246" s="116"/>
      <c r="AA246" s="116"/>
      <c r="AB246" s="116"/>
      <c r="AC246" s="116"/>
      <c r="AD246" s="58"/>
      <c r="AE246" s="58"/>
      <c r="AF246" s="58"/>
      <c r="AG246" s="116"/>
      <c r="AH246" s="58"/>
      <c r="AI246" s="58"/>
      <c r="AJ246" s="58"/>
      <c r="AZ246" s="40"/>
      <c r="BA246" s="40"/>
      <c r="BB246" s="40"/>
      <c r="BX246" s="36"/>
      <c r="BY246" s="36"/>
      <c r="BZ246" s="36"/>
      <c r="CA246" s="36"/>
      <c r="CB246" s="36"/>
      <c r="CC246" s="36"/>
    </row>
    <row r="247" spans="1:81" x14ac:dyDescent="0.2">
      <c r="A247" s="53"/>
      <c r="B247" s="54"/>
      <c r="C247" s="55"/>
      <c r="D247" s="55"/>
      <c r="E247" s="55"/>
      <c r="F247" s="55"/>
      <c r="G247" s="55"/>
      <c r="H247" s="55"/>
      <c r="I247" s="55"/>
      <c r="J247" s="55"/>
      <c r="K247" s="55"/>
      <c r="L247" s="55"/>
      <c r="M247" s="56"/>
      <c r="N247" s="57"/>
      <c r="O247" s="58"/>
      <c r="P247" s="812"/>
      <c r="Q247" s="812"/>
      <c r="R247" s="812"/>
      <c r="S247" s="59"/>
      <c r="T247" s="59"/>
      <c r="U247" s="57"/>
      <c r="V247" s="58"/>
      <c r="W247" s="58"/>
      <c r="X247" s="116"/>
      <c r="Y247" s="116"/>
      <c r="Z247" s="116"/>
      <c r="AA247" s="116"/>
      <c r="AB247" s="116"/>
      <c r="AC247" s="116"/>
      <c r="AD247" s="58"/>
      <c r="AE247" s="58"/>
      <c r="AF247" s="58"/>
      <c r="AG247" s="116"/>
      <c r="AH247" s="58"/>
      <c r="AI247" s="58"/>
      <c r="AJ247" s="58"/>
      <c r="AZ247" s="40"/>
      <c r="BA247" s="40"/>
      <c r="BB247" s="40"/>
      <c r="BX247" s="36"/>
      <c r="BY247" s="36"/>
      <c r="BZ247" s="36"/>
      <c r="CA247" s="36"/>
      <c r="CB247" s="36"/>
      <c r="CC247" s="36"/>
    </row>
    <row r="248" spans="1:81" x14ac:dyDescent="0.2">
      <c r="A248" s="53"/>
      <c r="B248" s="54"/>
      <c r="C248" s="55"/>
      <c r="D248" s="55"/>
      <c r="E248" s="55"/>
      <c r="F248" s="55"/>
      <c r="G248" s="55"/>
      <c r="H248" s="55"/>
      <c r="I248" s="55"/>
      <c r="J248" s="55"/>
      <c r="K248" s="55"/>
      <c r="L248" s="55"/>
      <c r="M248" s="56"/>
      <c r="N248" s="57"/>
      <c r="O248" s="58"/>
      <c r="P248" s="812"/>
      <c r="Q248" s="812"/>
      <c r="R248" s="812"/>
      <c r="S248" s="59"/>
      <c r="T248" s="59"/>
      <c r="U248" s="57"/>
      <c r="V248" s="58"/>
      <c r="W248" s="58"/>
      <c r="X248" s="116"/>
      <c r="Y248" s="116"/>
      <c r="Z248" s="116"/>
      <c r="AA248" s="116"/>
      <c r="AB248" s="116"/>
      <c r="AC248" s="116"/>
      <c r="AD248" s="58"/>
      <c r="AE248" s="58"/>
      <c r="AF248" s="58"/>
      <c r="AG248" s="116"/>
      <c r="AH248" s="58"/>
      <c r="AI248" s="58"/>
      <c r="AJ248" s="58"/>
      <c r="AZ248" s="40"/>
      <c r="BA248" s="40"/>
      <c r="BB248" s="40"/>
      <c r="BX248" s="36"/>
      <c r="BY248" s="36"/>
      <c r="BZ248" s="36"/>
      <c r="CA248" s="36"/>
      <c r="CB248" s="36"/>
      <c r="CC248" s="36"/>
    </row>
    <row r="249" spans="1:81" x14ac:dyDescent="0.2">
      <c r="A249" s="53"/>
      <c r="B249" s="54"/>
      <c r="C249" s="55"/>
      <c r="D249" s="55"/>
      <c r="E249" s="55"/>
      <c r="F249" s="55"/>
      <c r="G249" s="55"/>
      <c r="H249" s="55"/>
      <c r="I249" s="55"/>
      <c r="J249" s="55"/>
      <c r="K249" s="55"/>
      <c r="L249" s="55"/>
      <c r="M249" s="56"/>
      <c r="N249" s="57"/>
      <c r="O249" s="58"/>
      <c r="P249" s="812"/>
      <c r="Q249" s="812"/>
      <c r="R249" s="812"/>
      <c r="S249" s="59"/>
      <c r="T249" s="59"/>
      <c r="U249" s="57"/>
      <c r="V249" s="58"/>
      <c r="W249" s="58"/>
      <c r="X249" s="116"/>
      <c r="Y249" s="116"/>
      <c r="Z249" s="116"/>
      <c r="AA249" s="116"/>
      <c r="AB249" s="116"/>
      <c r="AC249" s="116"/>
      <c r="AD249" s="58"/>
      <c r="AE249" s="58"/>
      <c r="AF249" s="58"/>
      <c r="AG249" s="116"/>
      <c r="AH249" s="58"/>
      <c r="AI249" s="58"/>
      <c r="AJ249" s="58"/>
      <c r="AZ249" s="40"/>
      <c r="BA249" s="40"/>
      <c r="BB249" s="40"/>
      <c r="BX249" s="36"/>
      <c r="BY249" s="36"/>
      <c r="BZ249" s="36"/>
      <c r="CA249" s="36"/>
      <c r="CB249" s="36"/>
      <c r="CC249" s="36"/>
    </row>
    <row r="250" spans="1:81" x14ac:dyDescent="0.2">
      <c r="A250" s="53"/>
      <c r="B250" s="54"/>
      <c r="C250" s="55"/>
      <c r="D250" s="55"/>
      <c r="E250" s="55"/>
      <c r="F250" s="55"/>
      <c r="G250" s="55"/>
      <c r="H250" s="55"/>
      <c r="I250" s="55"/>
      <c r="J250" s="55"/>
      <c r="K250" s="55"/>
      <c r="L250" s="55"/>
      <c r="M250" s="56"/>
      <c r="N250" s="57"/>
      <c r="O250" s="58"/>
      <c r="P250" s="812"/>
      <c r="Q250" s="812"/>
      <c r="R250" s="812"/>
      <c r="S250" s="59"/>
      <c r="T250" s="59"/>
      <c r="U250" s="57"/>
      <c r="V250" s="58"/>
      <c r="W250" s="58"/>
      <c r="X250" s="116"/>
      <c r="Y250" s="116"/>
      <c r="Z250" s="116"/>
      <c r="AA250" s="116"/>
      <c r="AB250" s="116"/>
      <c r="AC250" s="116"/>
      <c r="AD250" s="58"/>
      <c r="AE250" s="58"/>
      <c r="AF250" s="58"/>
      <c r="AG250" s="116"/>
      <c r="AH250" s="58"/>
      <c r="AI250" s="58"/>
      <c r="AJ250" s="58"/>
      <c r="AZ250" s="40"/>
      <c r="BA250" s="40"/>
      <c r="BB250" s="40"/>
      <c r="BX250" s="36"/>
      <c r="BY250" s="36"/>
      <c r="BZ250" s="36"/>
      <c r="CA250" s="36"/>
      <c r="CB250" s="36"/>
      <c r="CC250" s="36"/>
    </row>
    <row r="251" spans="1:81" x14ac:dyDescent="0.2">
      <c r="A251" s="53"/>
      <c r="B251" s="54"/>
      <c r="C251" s="55"/>
      <c r="D251" s="55"/>
      <c r="E251" s="55"/>
      <c r="F251" s="55"/>
      <c r="G251" s="55"/>
      <c r="H251" s="55"/>
      <c r="I251" s="55"/>
      <c r="J251" s="55"/>
      <c r="K251" s="55"/>
      <c r="L251" s="55"/>
      <c r="M251" s="56"/>
      <c r="N251" s="57"/>
      <c r="O251" s="58"/>
      <c r="P251" s="812"/>
      <c r="Q251" s="812"/>
      <c r="R251" s="812"/>
      <c r="S251" s="59"/>
      <c r="T251" s="59"/>
      <c r="U251" s="57"/>
      <c r="V251" s="58"/>
      <c r="W251" s="58"/>
      <c r="X251" s="116"/>
      <c r="Y251" s="116"/>
      <c r="Z251" s="116"/>
      <c r="AA251" s="116"/>
      <c r="AB251" s="116"/>
      <c r="AC251" s="116"/>
      <c r="AD251" s="58"/>
      <c r="AE251" s="58"/>
      <c r="AF251" s="58"/>
      <c r="AG251" s="116"/>
      <c r="AH251" s="58"/>
      <c r="AI251" s="58"/>
      <c r="AJ251" s="58"/>
      <c r="AZ251" s="40"/>
      <c r="BA251" s="40"/>
      <c r="BB251" s="40"/>
      <c r="BX251" s="36"/>
      <c r="BY251" s="36"/>
      <c r="BZ251" s="36"/>
      <c r="CA251" s="36"/>
      <c r="CB251" s="36"/>
      <c r="CC251" s="36"/>
    </row>
    <row r="252" spans="1:81" x14ac:dyDescent="0.2">
      <c r="A252" s="53"/>
      <c r="B252" s="54"/>
      <c r="C252" s="55"/>
      <c r="D252" s="55"/>
      <c r="E252" s="55"/>
      <c r="F252" s="55"/>
      <c r="G252" s="55"/>
      <c r="H252" s="55"/>
      <c r="I252" s="55"/>
      <c r="J252" s="55"/>
      <c r="K252" s="55"/>
      <c r="L252" s="55"/>
      <c r="M252" s="56"/>
      <c r="N252" s="57"/>
      <c r="O252" s="58"/>
      <c r="P252" s="812"/>
      <c r="Q252" s="812"/>
      <c r="R252" s="812"/>
      <c r="S252" s="59"/>
      <c r="T252" s="59"/>
      <c r="U252" s="57"/>
      <c r="V252" s="58"/>
      <c r="W252" s="58"/>
      <c r="X252" s="116"/>
      <c r="Y252" s="116"/>
      <c r="Z252" s="116"/>
      <c r="AA252" s="116"/>
      <c r="AB252" s="116"/>
      <c r="AC252" s="116"/>
      <c r="AD252" s="58"/>
      <c r="AE252" s="58"/>
      <c r="AF252" s="58"/>
      <c r="AG252" s="116"/>
      <c r="AH252" s="58"/>
      <c r="AI252" s="58"/>
      <c r="AJ252" s="58"/>
      <c r="AZ252" s="40"/>
      <c r="BA252" s="40"/>
      <c r="BB252" s="40"/>
      <c r="BX252" s="36"/>
      <c r="BY252" s="36"/>
      <c r="BZ252" s="36"/>
      <c r="CA252" s="36"/>
      <c r="CB252" s="36"/>
      <c r="CC252" s="36"/>
    </row>
    <row r="253" spans="1:81" x14ac:dyDescent="0.2">
      <c r="A253" s="53"/>
      <c r="B253" s="54"/>
      <c r="C253" s="55"/>
      <c r="D253" s="55"/>
      <c r="E253" s="55"/>
      <c r="F253" s="55"/>
      <c r="G253" s="55"/>
      <c r="H253" s="55"/>
      <c r="I253" s="55"/>
      <c r="J253" s="55"/>
      <c r="K253" s="55"/>
      <c r="L253" s="55"/>
      <c r="M253" s="56"/>
      <c r="N253" s="57"/>
      <c r="O253" s="58"/>
      <c r="P253" s="812"/>
      <c r="Q253" s="812"/>
      <c r="R253" s="812"/>
      <c r="S253" s="59"/>
      <c r="T253" s="59"/>
      <c r="U253" s="57"/>
      <c r="V253" s="58"/>
      <c r="W253" s="58"/>
      <c r="X253" s="116"/>
      <c r="Y253" s="116"/>
      <c r="Z253" s="116"/>
      <c r="AA253" s="116"/>
      <c r="AB253" s="116"/>
      <c r="AC253" s="116"/>
      <c r="AD253" s="58"/>
      <c r="AE253" s="58"/>
      <c r="AF253" s="58"/>
      <c r="AG253" s="116"/>
      <c r="AH253" s="58"/>
      <c r="AI253" s="58"/>
      <c r="AJ253" s="58"/>
      <c r="AZ253" s="40"/>
      <c r="BA253" s="40"/>
      <c r="BB253" s="40"/>
      <c r="BX253" s="36"/>
      <c r="BY253" s="36"/>
      <c r="BZ253" s="36"/>
      <c r="CA253" s="36"/>
      <c r="CB253" s="36"/>
      <c r="CC253" s="36"/>
    </row>
    <row r="254" spans="1:81" x14ac:dyDescent="0.2">
      <c r="A254" s="53"/>
      <c r="B254" s="54"/>
      <c r="C254" s="55"/>
      <c r="D254" s="55"/>
      <c r="E254" s="55"/>
      <c r="F254" s="55"/>
      <c r="G254" s="55"/>
      <c r="H254" s="55"/>
      <c r="I254" s="55"/>
      <c r="J254" s="55"/>
      <c r="K254" s="55"/>
      <c r="L254" s="55"/>
      <c r="M254" s="56"/>
      <c r="N254" s="57"/>
      <c r="O254" s="58"/>
      <c r="P254" s="812"/>
      <c r="Q254" s="812"/>
      <c r="R254" s="812"/>
      <c r="S254" s="59"/>
      <c r="T254" s="59"/>
      <c r="U254" s="57"/>
      <c r="V254" s="58"/>
      <c r="W254" s="58"/>
      <c r="X254" s="116"/>
      <c r="Y254" s="116"/>
      <c r="Z254" s="116"/>
      <c r="AA254" s="116"/>
      <c r="AB254" s="116"/>
      <c r="AC254" s="116"/>
      <c r="AD254" s="58"/>
      <c r="AE254" s="58"/>
      <c r="AF254" s="58"/>
      <c r="AG254" s="116"/>
      <c r="AH254" s="58"/>
      <c r="AI254" s="58"/>
      <c r="AJ254" s="58"/>
      <c r="AZ254" s="40"/>
      <c r="BA254" s="40"/>
      <c r="BB254" s="40"/>
      <c r="BX254" s="36"/>
      <c r="BY254" s="36"/>
      <c r="BZ254" s="36"/>
      <c r="CA254" s="36"/>
      <c r="CB254" s="36"/>
      <c r="CC254" s="36"/>
    </row>
    <row r="255" spans="1:81" x14ac:dyDescent="0.2">
      <c r="A255" s="53"/>
      <c r="B255" s="54"/>
      <c r="C255" s="55"/>
      <c r="D255" s="55"/>
      <c r="E255" s="55"/>
      <c r="F255" s="55"/>
      <c r="G255" s="55"/>
      <c r="H255" s="55"/>
      <c r="I255" s="55"/>
      <c r="J255" s="55"/>
      <c r="K255" s="55"/>
      <c r="L255" s="55"/>
      <c r="M255" s="56"/>
      <c r="N255" s="57"/>
      <c r="O255" s="58"/>
      <c r="P255" s="812"/>
      <c r="Q255" s="812"/>
      <c r="R255" s="812"/>
      <c r="S255" s="59"/>
      <c r="T255" s="59"/>
      <c r="U255" s="57"/>
      <c r="V255" s="58"/>
      <c r="W255" s="58"/>
      <c r="X255" s="116"/>
      <c r="Y255" s="116"/>
      <c r="Z255" s="116"/>
      <c r="AA255" s="116"/>
      <c r="AB255" s="116"/>
      <c r="AC255" s="116"/>
      <c r="AD255" s="58"/>
      <c r="AE255" s="58"/>
      <c r="AF255" s="58"/>
      <c r="AG255" s="116"/>
      <c r="AH255" s="58"/>
      <c r="AI255" s="58"/>
      <c r="AJ255" s="58"/>
      <c r="AZ255" s="40"/>
      <c r="BA255" s="40"/>
      <c r="BB255" s="40"/>
      <c r="BX255" s="36"/>
      <c r="BY255" s="36"/>
      <c r="BZ255" s="36"/>
      <c r="CA255" s="36"/>
      <c r="CB255" s="36"/>
      <c r="CC255" s="36"/>
    </row>
    <row r="256" spans="1:81" x14ac:dyDescent="0.2">
      <c r="A256" s="53"/>
      <c r="B256" s="54"/>
      <c r="C256" s="55"/>
      <c r="D256" s="55"/>
      <c r="E256" s="55"/>
      <c r="F256" s="55"/>
      <c r="G256" s="55"/>
      <c r="H256" s="55"/>
      <c r="I256" s="55"/>
      <c r="J256" s="55"/>
      <c r="K256" s="55"/>
      <c r="L256" s="55"/>
      <c r="M256" s="56"/>
      <c r="N256" s="57"/>
      <c r="O256" s="58"/>
      <c r="P256" s="812"/>
      <c r="Q256" s="812"/>
      <c r="R256" s="812"/>
      <c r="S256" s="59"/>
      <c r="T256" s="59"/>
      <c r="U256" s="57"/>
      <c r="V256" s="58"/>
      <c r="W256" s="58"/>
      <c r="X256" s="116"/>
      <c r="Y256" s="116"/>
      <c r="Z256" s="116"/>
      <c r="AA256" s="116"/>
      <c r="AB256" s="116"/>
      <c r="AC256" s="116"/>
      <c r="AD256" s="58"/>
      <c r="AE256" s="58"/>
      <c r="AF256" s="58"/>
      <c r="AG256" s="116"/>
      <c r="AH256" s="58"/>
      <c r="AI256" s="58"/>
      <c r="AJ256" s="58"/>
      <c r="AZ256" s="40"/>
      <c r="BA256" s="40"/>
      <c r="BB256" s="40"/>
      <c r="BX256" s="36"/>
      <c r="BY256" s="36"/>
      <c r="BZ256" s="36"/>
      <c r="CA256" s="36"/>
      <c r="CB256" s="36"/>
      <c r="CC256" s="36"/>
    </row>
    <row r="257" spans="1:81" x14ac:dyDescent="0.2">
      <c r="A257" s="53"/>
      <c r="B257" s="54"/>
      <c r="C257" s="55"/>
      <c r="D257" s="55"/>
      <c r="E257" s="55"/>
      <c r="F257" s="55"/>
      <c r="G257" s="55"/>
      <c r="H257" s="55"/>
      <c r="I257" s="55"/>
      <c r="J257" s="55"/>
      <c r="K257" s="55"/>
      <c r="L257" s="55"/>
      <c r="M257" s="56"/>
      <c r="N257" s="57"/>
      <c r="O257" s="58"/>
      <c r="P257" s="812"/>
      <c r="Q257" s="812"/>
      <c r="R257" s="812"/>
      <c r="S257" s="59"/>
      <c r="T257" s="59"/>
      <c r="U257" s="57"/>
      <c r="V257" s="58"/>
      <c r="W257" s="58"/>
      <c r="X257" s="116"/>
      <c r="Y257" s="116"/>
      <c r="Z257" s="116"/>
      <c r="AA257" s="116"/>
      <c r="AB257" s="116"/>
      <c r="AC257" s="116"/>
      <c r="AD257" s="58"/>
      <c r="AE257" s="58"/>
      <c r="AF257" s="58"/>
      <c r="AG257" s="116"/>
      <c r="AH257" s="58"/>
      <c r="AI257" s="58"/>
      <c r="AJ257" s="58"/>
      <c r="AZ257" s="40"/>
      <c r="BA257" s="40"/>
      <c r="BB257" s="40"/>
      <c r="BX257" s="36"/>
      <c r="BY257" s="36"/>
      <c r="BZ257" s="36"/>
      <c r="CA257" s="36"/>
      <c r="CB257" s="36"/>
      <c r="CC257" s="36"/>
    </row>
    <row r="258" spans="1:81" x14ac:dyDescent="0.2">
      <c r="A258" s="53"/>
      <c r="B258" s="54"/>
      <c r="C258" s="55"/>
      <c r="D258" s="55"/>
      <c r="E258" s="55"/>
      <c r="F258" s="55"/>
      <c r="G258" s="55"/>
      <c r="H258" s="55"/>
      <c r="I258" s="55"/>
      <c r="J258" s="55"/>
      <c r="K258" s="55"/>
      <c r="L258" s="55"/>
      <c r="M258" s="56"/>
      <c r="N258" s="57"/>
      <c r="O258" s="58"/>
      <c r="P258" s="812"/>
      <c r="Q258" s="812"/>
      <c r="R258" s="812"/>
      <c r="S258" s="59"/>
      <c r="T258" s="59"/>
      <c r="U258" s="57"/>
      <c r="V258" s="58"/>
      <c r="W258" s="58"/>
      <c r="X258" s="116"/>
      <c r="Y258" s="116"/>
      <c r="Z258" s="116"/>
      <c r="AA258" s="116"/>
      <c r="AB258" s="116"/>
      <c r="AC258" s="116"/>
      <c r="AD258" s="58"/>
      <c r="AE258" s="58"/>
      <c r="AF258" s="58"/>
      <c r="AG258" s="116"/>
      <c r="AH258" s="58"/>
      <c r="AI258" s="58"/>
      <c r="AJ258" s="58"/>
      <c r="AZ258" s="40"/>
      <c r="BA258" s="40"/>
      <c r="BB258" s="40"/>
      <c r="BX258" s="36"/>
      <c r="BY258" s="36"/>
      <c r="BZ258" s="36"/>
      <c r="CA258" s="36"/>
      <c r="CB258" s="36"/>
      <c r="CC258" s="36"/>
    </row>
    <row r="259" spans="1:81" x14ac:dyDescent="0.2">
      <c r="A259" s="53"/>
      <c r="B259" s="54"/>
      <c r="C259" s="55"/>
      <c r="D259" s="55"/>
      <c r="E259" s="55"/>
      <c r="F259" s="55"/>
      <c r="G259" s="55"/>
      <c r="H259" s="55"/>
      <c r="I259" s="55"/>
      <c r="J259" s="55"/>
      <c r="K259" s="55"/>
      <c r="L259" s="55"/>
      <c r="M259" s="56"/>
      <c r="N259" s="57"/>
      <c r="O259" s="58"/>
      <c r="P259" s="812"/>
      <c r="Q259" s="812"/>
      <c r="R259" s="812"/>
      <c r="S259" s="59"/>
      <c r="T259" s="59"/>
      <c r="U259" s="57"/>
      <c r="V259" s="58"/>
      <c r="W259" s="58"/>
      <c r="X259" s="116"/>
      <c r="Y259" s="116"/>
      <c r="Z259" s="116"/>
      <c r="AA259" s="116"/>
      <c r="AB259" s="116"/>
      <c r="AC259" s="116"/>
      <c r="AD259" s="58"/>
      <c r="AE259" s="58"/>
      <c r="AF259" s="58"/>
      <c r="AG259" s="116"/>
      <c r="AH259" s="58"/>
      <c r="AI259" s="58"/>
      <c r="AJ259" s="58"/>
      <c r="AZ259" s="40"/>
      <c r="BA259" s="40"/>
      <c r="BB259" s="40"/>
      <c r="BX259" s="36"/>
      <c r="BY259" s="36"/>
      <c r="BZ259" s="36"/>
      <c r="CA259" s="36"/>
      <c r="CB259" s="36"/>
      <c r="CC259" s="36"/>
    </row>
    <row r="260" spans="1:81" x14ac:dyDescent="0.2">
      <c r="A260" s="53"/>
      <c r="B260" s="54"/>
      <c r="C260" s="55"/>
      <c r="D260" s="55"/>
      <c r="E260" s="55"/>
      <c r="F260" s="55"/>
      <c r="G260" s="55"/>
      <c r="H260" s="55"/>
      <c r="I260" s="55"/>
      <c r="J260" s="55"/>
      <c r="K260" s="55"/>
      <c r="L260" s="55"/>
      <c r="M260" s="56"/>
      <c r="N260" s="57"/>
      <c r="O260" s="58"/>
      <c r="P260" s="812"/>
      <c r="Q260" s="812"/>
      <c r="R260" s="812"/>
      <c r="S260" s="59"/>
      <c r="T260" s="59"/>
      <c r="U260" s="57"/>
      <c r="V260" s="58"/>
      <c r="W260" s="58"/>
      <c r="X260" s="116"/>
      <c r="Y260" s="116"/>
      <c r="Z260" s="116"/>
      <c r="AA260" s="116"/>
      <c r="AB260" s="116"/>
      <c r="AC260" s="116"/>
      <c r="AD260" s="58"/>
      <c r="AE260" s="58"/>
      <c r="AF260" s="58"/>
      <c r="AG260" s="116"/>
      <c r="AH260" s="58"/>
      <c r="AI260" s="58"/>
      <c r="AJ260" s="58"/>
      <c r="AZ260" s="40"/>
      <c r="BA260" s="40"/>
      <c r="BB260" s="40"/>
      <c r="BX260" s="36"/>
      <c r="BY260" s="36"/>
      <c r="BZ260" s="36"/>
      <c r="CA260" s="36"/>
      <c r="CB260" s="36"/>
      <c r="CC260" s="36"/>
    </row>
    <row r="261" spans="1:81" x14ac:dyDescent="0.2">
      <c r="A261" s="53"/>
      <c r="B261" s="54"/>
      <c r="C261" s="55"/>
      <c r="D261" s="55"/>
      <c r="E261" s="55"/>
      <c r="F261" s="55"/>
      <c r="G261" s="55"/>
      <c r="H261" s="55"/>
      <c r="I261" s="55"/>
      <c r="J261" s="55"/>
      <c r="K261" s="55"/>
      <c r="L261" s="55"/>
      <c r="M261" s="56"/>
      <c r="N261" s="57"/>
      <c r="O261" s="58"/>
      <c r="P261" s="812"/>
      <c r="Q261" s="812"/>
      <c r="R261" s="812"/>
      <c r="S261" s="59"/>
      <c r="T261" s="59"/>
      <c r="U261" s="57"/>
      <c r="V261" s="58"/>
      <c r="W261" s="58"/>
      <c r="X261" s="116"/>
      <c r="Y261" s="116"/>
      <c r="Z261" s="116"/>
      <c r="AA261" s="116"/>
      <c r="AB261" s="116"/>
      <c r="AC261" s="116"/>
      <c r="AD261" s="58"/>
      <c r="AE261" s="58"/>
      <c r="AF261" s="58"/>
      <c r="AG261" s="116"/>
      <c r="AH261" s="58"/>
      <c r="AI261" s="58"/>
      <c r="AJ261" s="58"/>
      <c r="AZ261" s="40"/>
      <c r="BA261" s="40"/>
      <c r="BB261" s="40"/>
      <c r="BX261" s="36"/>
      <c r="BY261" s="36"/>
      <c r="BZ261" s="36"/>
      <c r="CA261" s="36"/>
      <c r="CB261" s="36"/>
      <c r="CC261" s="36"/>
    </row>
    <row r="262" spans="1:81" x14ac:dyDescent="0.2">
      <c r="A262" s="53"/>
      <c r="B262" s="54"/>
      <c r="C262" s="55"/>
      <c r="D262" s="55"/>
      <c r="E262" s="55"/>
      <c r="F262" s="55"/>
      <c r="G262" s="55"/>
      <c r="H262" s="55"/>
      <c r="I262" s="55"/>
      <c r="J262" s="55"/>
      <c r="K262" s="55"/>
      <c r="L262" s="55"/>
      <c r="M262" s="56"/>
      <c r="N262" s="57"/>
      <c r="O262" s="58"/>
      <c r="P262" s="812"/>
      <c r="Q262" s="812"/>
      <c r="R262" s="812"/>
      <c r="S262" s="59"/>
      <c r="T262" s="59"/>
      <c r="U262" s="57"/>
      <c r="V262" s="58"/>
      <c r="W262" s="58"/>
      <c r="X262" s="116"/>
      <c r="Y262" s="116"/>
      <c r="Z262" s="116"/>
      <c r="AA262" s="116"/>
      <c r="AB262" s="116"/>
      <c r="AC262" s="116"/>
      <c r="AD262" s="58"/>
      <c r="AE262" s="58"/>
      <c r="AF262" s="58"/>
      <c r="AG262" s="116"/>
      <c r="AH262" s="58"/>
      <c r="AI262" s="58"/>
      <c r="AJ262" s="58"/>
      <c r="AZ262" s="40"/>
      <c r="BA262" s="40"/>
      <c r="BB262" s="40"/>
      <c r="BX262" s="36"/>
      <c r="BY262" s="36"/>
      <c r="BZ262" s="36"/>
      <c r="CA262" s="36"/>
      <c r="CB262" s="36"/>
      <c r="CC262" s="36"/>
    </row>
    <row r="263" spans="1:81" x14ac:dyDescent="0.2">
      <c r="A263" s="53"/>
      <c r="B263" s="54"/>
      <c r="C263" s="55"/>
      <c r="D263" s="55"/>
      <c r="E263" s="55"/>
      <c r="F263" s="55"/>
      <c r="G263" s="55"/>
      <c r="H263" s="55"/>
      <c r="I263" s="55"/>
      <c r="J263" s="55"/>
      <c r="K263" s="55"/>
      <c r="L263" s="55"/>
      <c r="M263" s="56"/>
      <c r="N263" s="57"/>
      <c r="O263" s="58"/>
      <c r="P263" s="812"/>
      <c r="Q263" s="812"/>
      <c r="R263" s="812"/>
      <c r="S263" s="59"/>
      <c r="T263" s="59"/>
      <c r="U263" s="57"/>
      <c r="V263" s="58"/>
      <c r="W263" s="58"/>
      <c r="X263" s="116"/>
      <c r="Y263" s="116"/>
      <c r="Z263" s="116"/>
      <c r="AA263" s="116"/>
      <c r="AB263" s="116"/>
      <c r="AC263" s="116"/>
      <c r="AD263" s="58"/>
      <c r="AE263" s="58"/>
      <c r="AF263" s="58"/>
      <c r="AG263" s="116"/>
      <c r="AH263" s="58"/>
      <c r="AI263" s="58"/>
      <c r="AJ263" s="58"/>
      <c r="AZ263" s="40"/>
      <c r="BA263" s="40"/>
      <c r="BB263" s="40"/>
      <c r="BX263" s="36"/>
      <c r="BY263" s="36"/>
      <c r="BZ263" s="36"/>
      <c r="CA263" s="36"/>
      <c r="CB263" s="36"/>
      <c r="CC263" s="36"/>
    </row>
    <row r="264" spans="1:81" x14ac:dyDescent="0.2">
      <c r="A264" s="53"/>
      <c r="B264" s="54"/>
      <c r="C264" s="55"/>
      <c r="D264" s="55"/>
      <c r="E264" s="55"/>
      <c r="F264" s="55"/>
      <c r="G264" s="55"/>
      <c r="H264" s="55"/>
      <c r="I264" s="55"/>
      <c r="J264" s="55"/>
      <c r="K264" s="55"/>
      <c r="L264" s="55"/>
      <c r="M264" s="56"/>
      <c r="N264" s="57"/>
      <c r="O264" s="58"/>
      <c r="P264" s="812"/>
      <c r="Q264" s="812"/>
      <c r="R264" s="812"/>
      <c r="S264" s="59"/>
      <c r="T264" s="59"/>
      <c r="U264" s="57"/>
      <c r="V264" s="58"/>
      <c r="W264" s="58"/>
      <c r="X264" s="116"/>
      <c r="Y264" s="116"/>
      <c r="Z264" s="116"/>
      <c r="AA264" s="116"/>
      <c r="AB264" s="116"/>
      <c r="AC264" s="116"/>
      <c r="AD264" s="58"/>
      <c r="AE264" s="58"/>
      <c r="AF264" s="58"/>
      <c r="AG264" s="116"/>
      <c r="AH264" s="58"/>
      <c r="AI264" s="58"/>
      <c r="AJ264" s="58"/>
      <c r="AZ264" s="40"/>
      <c r="BA264" s="40"/>
      <c r="BB264" s="40"/>
      <c r="BX264" s="36"/>
      <c r="BY264" s="36"/>
      <c r="BZ264" s="36"/>
      <c r="CA264" s="36"/>
      <c r="CB264" s="36"/>
      <c r="CC264" s="36"/>
    </row>
    <row r="265" spans="1:81" x14ac:dyDescent="0.2">
      <c r="A265" s="53"/>
      <c r="B265" s="54"/>
      <c r="C265" s="55"/>
      <c r="D265" s="55"/>
      <c r="E265" s="55"/>
      <c r="F265" s="55"/>
      <c r="G265" s="55"/>
      <c r="H265" s="55"/>
      <c r="I265" s="55"/>
      <c r="J265" s="55"/>
      <c r="K265" s="55"/>
      <c r="L265" s="55"/>
      <c r="M265" s="56"/>
      <c r="N265" s="57"/>
      <c r="O265" s="58"/>
      <c r="P265" s="812"/>
      <c r="Q265" s="812"/>
      <c r="R265" s="812"/>
      <c r="S265" s="59"/>
      <c r="T265" s="59"/>
      <c r="U265" s="57"/>
      <c r="V265" s="58"/>
      <c r="W265" s="58"/>
      <c r="X265" s="116"/>
      <c r="Y265" s="116"/>
      <c r="Z265" s="116"/>
      <c r="AA265" s="116"/>
      <c r="AB265" s="116"/>
      <c r="AC265" s="116"/>
      <c r="AD265" s="58"/>
      <c r="AE265" s="58"/>
      <c r="AF265" s="58"/>
      <c r="AG265" s="116"/>
      <c r="AH265" s="58"/>
      <c r="AI265" s="58"/>
      <c r="AJ265" s="58"/>
      <c r="AZ265" s="40"/>
      <c r="BA265" s="40"/>
      <c r="BB265" s="40"/>
      <c r="BX265" s="36"/>
      <c r="BY265" s="36"/>
      <c r="BZ265" s="36"/>
      <c r="CA265" s="36"/>
      <c r="CB265" s="36"/>
      <c r="CC265" s="36"/>
    </row>
    <row r="266" spans="1:81" x14ac:dyDescent="0.2">
      <c r="A266" s="53"/>
      <c r="B266" s="54"/>
      <c r="C266" s="55"/>
      <c r="D266" s="55"/>
      <c r="E266" s="55"/>
      <c r="F266" s="55"/>
      <c r="G266" s="55"/>
      <c r="H266" s="55"/>
      <c r="I266" s="55"/>
      <c r="J266" s="55"/>
      <c r="K266" s="55"/>
      <c r="L266" s="55"/>
      <c r="M266" s="56"/>
      <c r="N266" s="57"/>
      <c r="O266" s="58"/>
      <c r="P266" s="812"/>
      <c r="Q266" s="812"/>
      <c r="R266" s="812"/>
      <c r="S266" s="59"/>
      <c r="T266" s="59"/>
      <c r="U266" s="57"/>
      <c r="V266" s="58"/>
      <c r="W266" s="58"/>
      <c r="X266" s="116"/>
      <c r="Y266" s="116"/>
      <c r="Z266" s="116"/>
      <c r="AA266" s="116"/>
      <c r="AB266" s="116"/>
      <c r="AC266" s="116"/>
      <c r="AD266" s="58"/>
      <c r="AE266" s="58"/>
      <c r="AF266" s="58"/>
      <c r="AG266" s="116"/>
      <c r="AH266" s="58"/>
      <c r="AI266" s="58"/>
      <c r="AJ266" s="58"/>
      <c r="AZ266" s="40"/>
      <c r="BA266" s="40"/>
      <c r="BB266" s="40"/>
      <c r="BX266" s="36"/>
      <c r="BY266" s="36"/>
      <c r="BZ266" s="36"/>
      <c r="CA266" s="36"/>
      <c r="CB266" s="36"/>
      <c r="CC266" s="36"/>
    </row>
    <row r="267" spans="1:81" x14ac:dyDescent="0.2">
      <c r="A267" s="53"/>
      <c r="B267" s="54"/>
      <c r="C267" s="55"/>
      <c r="D267" s="55"/>
      <c r="E267" s="55"/>
      <c r="F267" s="55"/>
      <c r="G267" s="55"/>
      <c r="H267" s="55"/>
      <c r="I267" s="55"/>
      <c r="J267" s="55"/>
      <c r="K267" s="55"/>
      <c r="L267" s="55"/>
      <c r="M267" s="56"/>
      <c r="N267" s="57"/>
      <c r="O267" s="58"/>
      <c r="P267" s="812"/>
      <c r="Q267" s="812"/>
      <c r="R267" s="812"/>
      <c r="S267" s="59"/>
      <c r="T267" s="59"/>
      <c r="U267" s="57"/>
      <c r="V267" s="58"/>
      <c r="W267" s="58"/>
      <c r="X267" s="116"/>
      <c r="Y267" s="116"/>
      <c r="Z267" s="116"/>
      <c r="AA267" s="116"/>
      <c r="AB267" s="116"/>
      <c r="AC267" s="116"/>
      <c r="AD267" s="58"/>
      <c r="AE267" s="58"/>
      <c r="AF267" s="58"/>
      <c r="AG267" s="116"/>
      <c r="AH267" s="58"/>
      <c r="AI267" s="58"/>
      <c r="AJ267" s="58"/>
      <c r="AZ267" s="40"/>
      <c r="BA267" s="40"/>
      <c r="BB267" s="40"/>
      <c r="BX267" s="36"/>
      <c r="BY267" s="36"/>
      <c r="BZ267" s="36"/>
      <c r="CA267" s="36"/>
      <c r="CB267" s="36"/>
      <c r="CC267" s="36"/>
    </row>
    <row r="268" spans="1:81" x14ac:dyDescent="0.2">
      <c r="A268" s="53"/>
      <c r="B268" s="54"/>
      <c r="C268" s="55"/>
      <c r="D268" s="55"/>
      <c r="E268" s="55"/>
      <c r="F268" s="55"/>
      <c r="G268" s="55"/>
      <c r="H268" s="55"/>
      <c r="I268" s="55"/>
      <c r="J268" s="55"/>
      <c r="K268" s="55"/>
      <c r="L268" s="55"/>
      <c r="M268" s="56"/>
      <c r="N268" s="57"/>
      <c r="O268" s="58"/>
      <c r="P268" s="812"/>
      <c r="Q268" s="812"/>
      <c r="R268" s="812"/>
      <c r="S268" s="59"/>
      <c r="T268" s="59"/>
      <c r="U268" s="57"/>
      <c r="V268" s="58"/>
      <c r="W268" s="58"/>
      <c r="X268" s="116"/>
      <c r="Y268" s="116"/>
      <c r="Z268" s="116"/>
      <c r="AA268" s="116"/>
      <c r="AB268" s="116"/>
      <c r="AC268" s="116"/>
      <c r="AD268" s="58"/>
      <c r="AE268" s="58"/>
      <c r="AF268" s="58"/>
      <c r="AG268" s="116"/>
      <c r="AH268" s="58"/>
      <c r="AI268" s="58"/>
      <c r="AJ268" s="58"/>
      <c r="AZ268" s="40"/>
      <c r="BA268" s="40"/>
      <c r="BB268" s="40"/>
      <c r="BX268" s="36"/>
      <c r="BY268" s="36"/>
      <c r="BZ268" s="36"/>
      <c r="CA268" s="36"/>
      <c r="CB268" s="36"/>
      <c r="CC268" s="36"/>
    </row>
    <row r="269" spans="1:81" x14ac:dyDescent="0.2">
      <c r="A269" s="53"/>
      <c r="B269" s="54"/>
      <c r="C269" s="55"/>
      <c r="D269" s="55"/>
      <c r="E269" s="55"/>
      <c r="F269" s="55"/>
      <c r="G269" s="55"/>
      <c r="H269" s="55"/>
      <c r="I269" s="55"/>
      <c r="J269" s="55"/>
      <c r="K269" s="55"/>
      <c r="L269" s="55"/>
      <c r="M269" s="56"/>
      <c r="N269" s="57"/>
      <c r="O269" s="58"/>
      <c r="P269" s="812"/>
      <c r="Q269" s="812"/>
      <c r="R269" s="812"/>
      <c r="S269" s="59"/>
      <c r="T269" s="59"/>
      <c r="U269" s="57"/>
      <c r="V269" s="58"/>
      <c r="W269" s="58"/>
      <c r="X269" s="116"/>
      <c r="Y269" s="116"/>
      <c r="Z269" s="116"/>
      <c r="AA269" s="116"/>
      <c r="AB269" s="116"/>
      <c r="AC269" s="116"/>
      <c r="AD269" s="58"/>
      <c r="AE269" s="58"/>
      <c r="AF269" s="58"/>
      <c r="AG269" s="116"/>
      <c r="AH269" s="58"/>
      <c r="AI269" s="58"/>
      <c r="AJ269" s="58"/>
      <c r="AZ269" s="40"/>
      <c r="BA269" s="40"/>
      <c r="BB269" s="40"/>
      <c r="BX269" s="36"/>
      <c r="BY269" s="36"/>
      <c r="BZ269" s="36"/>
      <c r="CA269" s="36"/>
      <c r="CB269" s="36"/>
      <c r="CC269" s="36"/>
    </row>
    <row r="270" spans="1:81" x14ac:dyDescent="0.2">
      <c r="A270" s="53"/>
      <c r="B270" s="54"/>
      <c r="C270" s="55"/>
      <c r="D270" s="55"/>
      <c r="E270" s="55"/>
      <c r="F270" s="55"/>
      <c r="G270" s="55"/>
      <c r="H270" s="55"/>
      <c r="I270" s="55"/>
      <c r="J270" s="55"/>
      <c r="K270" s="55"/>
      <c r="L270" s="55"/>
      <c r="M270" s="56"/>
      <c r="N270" s="57"/>
      <c r="O270" s="58"/>
      <c r="P270" s="812"/>
      <c r="Q270" s="812"/>
      <c r="R270" s="812"/>
      <c r="S270" s="59"/>
      <c r="T270" s="59"/>
      <c r="U270" s="57"/>
      <c r="V270" s="58"/>
      <c r="W270" s="58"/>
      <c r="X270" s="116"/>
      <c r="Y270" s="116"/>
      <c r="Z270" s="116"/>
      <c r="AA270" s="116"/>
      <c r="AB270" s="116"/>
      <c r="AC270" s="116"/>
      <c r="AD270" s="58"/>
      <c r="AE270" s="58"/>
      <c r="AF270" s="58"/>
      <c r="AG270" s="116"/>
      <c r="AH270" s="58"/>
      <c r="AI270" s="58"/>
      <c r="AJ270" s="58"/>
      <c r="AZ270" s="40"/>
      <c r="BA270" s="40"/>
      <c r="BB270" s="40"/>
      <c r="BX270" s="36"/>
      <c r="BY270" s="36"/>
      <c r="BZ270" s="36"/>
      <c r="CA270" s="36"/>
      <c r="CB270" s="36"/>
      <c r="CC270" s="36"/>
    </row>
    <row r="271" spans="1:81" x14ac:dyDescent="0.2">
      <c r="A271" s="53"/>
      <c r="B271" s="54"/>
      <c r="C271" s="55"/>
      <c r="D271" s="55"/>
      <c r="E271" s="55"/>
      <c r="F271" s="55"/>
      <c r="G271" s="55"/>
      <c r="H271" s="55"/>
      <c r="I271" s="55"/>
      <c r="J271" s="55"/>
      <c r="K271" s="55"/>
      <c r="L271" s="55"/>
      <c r="M271" s="56"/>
      <c r="N271" s="57"/>
      <c r="O271" s="58"/>
      <c r="P271" s="812"/>
      <c r="Q271" s="812"/>
      <c r="R271" s="812"/>
      <c r="S271" s="59"/>
      <c r="T271" s="59"/>
      <c r="U271" s="57"/>
      <c r="V271" s="58"/>
      <c r="W271" s="58"/>
      <c r="X271" s="116"/>
      <c r="Y271" s="116"/>
      <c r="Z271" s="116"/>
      <c r="AA271" s="116"/>
      <c r="AB271" s="116"/>
      <c r="AC271" s="116"/>
      <c r="AD271" s="58"/>
      <c r="AE271" s="58"/>
      <c r="AF271" s="58"/>
      <c r="AG271" s="116"/>
      <c r="AH271" s="58"/>
      <c r="AI271" s="58"/>
      <c r="AJ271" s="58"/>
      <c r="AZ271" s="40"/>
      <c r="BA271" s="40"/>
      <c r="BB271" s="40"/>
      <c r="BX271" s="36"/>
      <c r="BY271" s="36"/>
      <c r="BZ271" s="36"/>
      <c r="CA271" s="36"/>
      <c r="CB271" s="36"/>
      <c r="CC271" s="36"/>
    </row>
    <row r="272" spans="1:81" x14ac:dyDescent="0.2">
      <c r="A272" s="53"/>
      <c r="B272" s="54"/>
      <c r="C272" s="55"/>
      <c r="D272" s="55"/>
      <c r="E272" s="55"/>
      <c r="F272" s="55"/>
      <c r="G272" s="55"/>
      <c r="H272" s="55"/>
      <c r="I272" s="55"/>
      <c r="J272" s="55"/>
      <c r="K272" s="55"/>
      <c r="L272" s="55"/>
      <c r="M272" s="56"/>
      <c r="N272" s="57"/>
      <c r="O272" s="58"/>
      <c r="P272" s="812"/>
      <c r="Q272" s="812"/>
      <c r="R272" s="812"/>
      <c r="S272" s="59"/>
      <c r="T272" s="59"/>
      <c r="U272" s="57"/>
      <c r="V272" s="58"/>
      <c r="W272" s="58"/>
      <c r="X272" s="116"/>
      <c r="Y272" s="116"/>
      <c r="Z272" s="116"/>
      <c r="AA272" s="116"/>
      <c r="AB272" s="116"/>
      <c r="AC272" s="116"/>
      <c r="AD272" s="58"/>
      <c r="AE272" s="58"/>
      <c r="AF272" s="58"/>
      <c r="AG272" s="116"/>
      <c r="AH272" s="58"/>
      <c r="AI272" s="58"/>
      <c r="AJ272" s="58"/>
      <c r="AZ272" s="40"/>
      <c r="BA272" s="40"/>
      <c r="BB272" s="40"/>
      <c r="BX272" s="36"/>
      <c r="BY272" s="36"/>
      <c r="BZ272" s="36"/>
      <c r="CA272" s="36"/>
      <c r="CB272" s="36"/>
      <c r="CC272" s="36"/>
    </row>
    <row r="273" spans="1:81" x14ac:dyDescent="0.2">
      <c r="A273" s="53"/>
      <c r="B273" s="54"/>
      <c r="C273" s="55"/>
      <c r="D273" s="55"/>
      <c r="E273" s="55"/>
      <c r="F273" s="55"/>
      <c r="G273" s="55"/>
      <c r="H273" s="55"/>
      <c r="I273" s="55"/>
      <c r="J273" s="55"/>
      <c r="K273" s="55"/>
      <c r="L273" s="55"/>
      <c r="M273" s="56"/>
      <c r="N273" s="57"/>
      <c r="O273" s="58"/>
      <c r="P273" s="812"/>
      <c r="Q273" s="812"/>
      <c r="R273" s="812"/>
      <c r="S273" s="59"/>
      <c r="T273" s="59"/>
      <c r="U273" s="57"/>
      <c r="V273" s="58"/>
      <c r="W273" s="58"/>
      <c r="X273" s="116"/>
      <c r="Y273" s="116"/>
      <c r="Z273" s="116"/>
      <c r="AA273" s="116"/>
      <c r="AB273" s="116"/>
      <c r="AC273" s="116"/>
      <c r="AD273" s="58"/>
      <c r="AE273" s="58"/>
      <c r="AF273" s="58"/>
      <c r="AG273" s="116"/>
      <c r="AH273" s="58"/>
      <c r="AI273" s="58"/>
      <c r="AJ273" s="58"/>
      <c r="AZ273" s="40"/>
      <c r="BA273" s="40"/>
      <c r="BB273" s="40"/>
      <c r="BX273" s="36"/>
      <c r="BY273" s="36"/>
      <c r="BZ273" s="36"/>
      <c r="CA273" s="36"/>
      <c r="CB273" s="36"/>
      <c r="CC273" s="36"/>
    </row>
    <row r="274" spans="1:81" x14ac:dyDescent="0.2">
      <c r="A274" s="53"/>
      <c r="B274" s="54"/>
      <c r="C274" s="55"/>
      <c r="D274" s="55"/>
      <c r="E274" s="55"/>
      <c r="F274" s="55"/>
      <c r="G274" s="55"/>
      <c r="H274" s="55"/>
      <c r="I274" s="55"/>
      <c r="J274" s="55"/>
      <c r="K274" s="55"/>
      <c r="L274" s="55"/>
      <c r="M274" s="56"/>
      <c r="N274" s="57"/>
      <c r="O274" s="58"/>
      <c r="P274" s="812"/>
      <c r="Q274" s="812"/>
      <c r="R274" s="812"/>
      <c r="S274" s="59"/>
      <c r="T274" s="59"/>
      <c r="U274" s="57"/>
      <c r="V274" s="58"/>
      <c r="W274" s="58"/>
      <c r="X274" s="116"/>
      <c r="Y274" s="116"/>
      <c r="Z274" s="116"/>
      <c r="AA274" s="116"/>
      <c r="AB274" s="116"/>
      <c r="AC274" s="116"/>
      <c r="AD274" s="58"/>
      <c r="AE274" s="58"/>
      <c r="AF274" s="58"/>
      <c r="AG274" s="116"/>
      <c r="AH274" s="58"/>
      <c r="AI274" s="58"/>
      <c r="AJ274" s="58"/>
      <c r="AZ274" s="40"/>
      <c r="BA274" s="40"/>
      <c r="BB274" s="40"/>
      <c r="BX274" s="36"/>
      <c r="BY274" s="36"/>
      <c r="BZ274" s="36"/>
      <c r="CA274" s="36"/>
      <c r="CB274" s="36"/>
      <c r="CC274" s="36"/>
    </row>
    <row r="275" spans="1:81" x14ac:dyDescent="0.2">
      <c r="A275" s="53"/>
      <c r="B275" s="54"/>
      <c r="C275" s="55"/>
      <c r="D275" s="55"/>
      <c r="E275" s="55"/>
      <c r="F275" s="55"/>
      <c r="G275" s="55"/>
      <c r="H275" s="55"/>
      <c r="I275" s="55"/>
      <c r="J275" s="55"/>
      <c r="K275" s="55"/>
      <c r="L275" s="55"/>
      <c r="M275" s="56"/>
      <c r="N275" s="57"/>
      <c r="O275" s="58"/>
      <c r="P275" s="812"/>
      <c r="Q275" s="812"/>
      <c r="R275" s="812"/>
      <c r="S275" s="59"/>
      <c r="T275" s="59"/>
      <c r="U275" s="57"/>
      <c r="V275" s="58"/>
      <c r="W275" s="58"/>
      <c r="X275" s="116"/>
      <c r="Y275" s="116"/>
      <c r="Z275" s="116"/>
      <c r="AA275" s="116"/>
      <c r="AB275" s="116"/>
      <c r="AC275" s="116"/>
      <c r="AD275" s="58"/>
      <c r="AE275" s="58"/>
      <c r="AF275" s="58"/>
      <c r="AG275" s="116"/>
      <c r="AH275" s="58"/>
      <c r="AI275" s="58"/>
      <c r="AJ275" s="58"/>
      <c r="AZ275" s="40"/>
      <c r="BA275" s="40"/>
      <c r="BB275" s="40"/>
      <c r="BX275" s="36"/>
      <c r="BY275" s="36"/>
      <c r="BZ275" s="36"/>
      <c r="CA275" s="36"/>
      <c r="CB275" s="36"/>
      <c r="CC275" s="36"/>
    </row>
    <row r="276" spans="1:81" x14ac:dyDescent="0.2">
      <c r="A276" s="53"/>
      <c r="B276" s="54"/>
      <c r="C276" s="55"/>
      <c r="D276" s="55"/>
      <c r="E276" s="55"/>
      <c r="F276" s="55"/>
      <c r="G276" s="55"/>
      <c r="H276" s="55"/>
      <c r="I276" s="55"/>
      <c r="J276" s="55"/>
      <c r="K276" s="55"/>
      <c r="L276" s="55"/>
      <c r="M276" s="56"/>
      <c r="N276" s="57"/>
      <c r="O276" s="58"/>
      <c r="P276" s="812"/>
      <c r="Q276" s="812"/>
      <c r="R276" s="812"/>
      <c r="S276" s="59"/>
      <c r="T276" s="59"/>
      <c r="U276" s="57"/>
      <c r="V276" s="58"/>
      <c r="W276" s="58"/>
      <c r="X276" s="116"/>
      <c r="Y276" s="116"/>
      <c r="Z276" s="116"/>
      <c r="AA276" s="116"/>
      <c r="AB276" s="116"/>
      <c r="AC276" s="116"/>
      <c r="AD276" s="58"/>
      <c r="AE276" s="58"/>
      <c r="AF276" s="58"/>
      <c r="AG276" s="116"/>
      <c r="AH276" s="58"/>
      <c r="AI276" s="58"/>
      <c r="AJ276" s="58"/>
      <c r="AZ276" s="40"/>
      <c r="BA276" s="40"/>
      <c r="BB276" s="40"/>
      <c r="BX276" s="36"/>
      <c r="BY276" s="36"/>
      <c r="BZ276" s="36"/>
      <c r="CA276" s="36"/>
      <c r="CB276" s="36"/>
      <c r="CC276" s="36"/>
    </row>
    <row r="277" spans="1:81" x14ac:dyDescent="0.2">
      <c r="A277" s="53"/>
      <c r="B277" s="54"/>
      <c r="C277" s="55"/>
      <c r="D277" s="55"/>
      <c r="E277" s="55"/>
      <c r="F277" s="55"/>
      <c r="G277" s="55"/>
      <c r="H277" s="55"/>
      <c r="I277" s="55"/>
      <c r="J277" s="55"/>
      <c r="K277" s="55"/>
      <c r="L277" s="55"/>
      <c r="M277" s="56"/>
      <c r="N277" s="57"/>
      <c r="O277" s="58"/>
      <c r="P277" s="812"/>
      <c r="Q277" s="812"/>
      <c r="R277" s="812"/>
      <c r="S277" s="59"/>
      <c r="T277" s="59"/>
      <c r="U277" s="57"/>
      <c r="V277" s="58"/>
      <c r="W277" s="58"/>
      <c r="X277" s="116"/>
      <c r="Y277" s="116"/>
      <c r="Z277" s="116"/>
      <c r="AA277" s="116"/>
      <c r="AB277" s="116"/>
      <c r="AC277" s="116"/>
      <c r="AD277" s="58"/>
      <c r="AE277" s="58"/>
      <c r="AF277" s="58"/>
      <c r="AG277" s="116"/>
      <c r="AH277" s="58"/>
      <c r="AI277" s="58"/>
      <c r="AJ277" s="58"/>
      <c r="AZ277" s="40"/>
      <c r="BA277" s="40"/>
      <c r="BB277" s="40"/>
      <c r="BX277" s="36"/>
      <c r="BY277" s="36"/>
      <c r="BZ277" s="36"/>
      <c r="CA277" s="36"/>
      <c r="CB277" s="36"/>
      <c r="CC277" s="36"/>
    </row>
    <row r="278" spans="1:81" x14ac:dyDescent="0.2">
      <c r="A278" s="53"/>
      <c r="B278" s="54"/>
      <c r="C278" s="55"/>
      <c r="D278" s="55"/>
      <c r="E278" s="55"/>
      <c r="F278" s="55"/>
      <c r="G278" s="55"/>
      <c r="H278" s="55"/>
      <c r="I278" s="55"/>
      <c r="J278" s="55"/>
      <c r="K278" s="55"/>
      <c r="L278" s="55"/>
      <c r="M278" s="56"/>
      <c r="N278" s="57"/>
      <c r="O278" s="58"/>
      <c r="P278" s="812"/>
      <c r="Q278" s="812"/>
      <c r="R278" s="812"/>
      <c r="S278" s="59"/>
      <c r="T278" s="59"/>
      <c r="U278" s="57"/>
      <c r="V278" s="58"/>
      <c r="W278" s="58"/>
      <c r="X278" s="116"/>
      <c r="Y278" s="116"/>
      <c r="Z278" s="116"/>
      <c r="AA278" s="116"/>
      <c r="AB278" s="116"/>
      <c r="AC278" s="116"/>
      <c r="AD278" s="58"/>
      <c r="AE278" s="58"/>
      <c r="AF278" s="58"/>
      <c r="AG278" s="116"/>
      <c r="AH278" s="58"/>
      <c r="AI278" s="58"/>
      <c r="AJ278" s="58"/>
      <c r="AZ278" s="40"/>
      <c r="BA278" s="40"/>
      <c r="BB278" s="40"/>
      <c r="BX278" s="36"/>
      <c r="BY278" s="36"/>
      <c r="BZ278" s="36"/>
      <c r="CA278" s="36"/>
      <c r="CB278" s="36"/>
      <c r="CC278" s="36"/>
    </row>
    <row r="279" spans="1:81" x14ac:dyDescent="0.2">
      <c r="A279" s="53"/>
      <c r="B279" s="54"/>
      <c r="C279" s="55"/>
      <c r="D279" s="55"/>
      <c r="E279" s="55"/>
      <c r="F279" s="55"/>
      <c r="G279" s="55"/>
      <c r="H279" s="55"/>
      <c r="I279" s="55"/>
      <c r="J279" s="55"/>
      <c r="K279" s="55"/>
      <c r="L279" s="55"/>
      <c r="M279" s="56"/>
      <c r="N279" s="57"/>
      <c r="O279" s="58"/>
      <c r="P279" s="812"/>
      <c r="Q279" s="812"/>
      <c r="R279" s="812"/>
      <c r="S279" s="59"/>
      <c r="T279" s="59"/>
      <c r="U279" s="57"/>
      <c r="V279" s="58"/>
      <c r="W279" s="58"/>
      <c r="X279" s="116"/>
      <c r="Y279" s="116"/>
      <c r="Z279" s="116"/>
      <c r="AA279" s="116"/>
      <c r="AB279" s="116"/>
      <c r="AC279" s="116"/>
      <c r="AD279" s="58"/>
      <c r="AE279" s="58"/>
      <c r="AF279" s="58"/>
      <c r="AG279" s="116"/>
      <c r="AH279" s="58"/>
      <c r="AI279" s="58"/>
      <c r="AJ279" s="58"/>
      <c r="AZ279" s="40"/>
      <c r="BA279" s="40"/>
      <c r="BB279" s="40"/>
      <c r="BX279" s="36"/>
      <c r="BY279" s="36"/>
      <c r="BZ279" s="36"/>
      <c r="CA279" s="36"/>
      <c r="CB279" s="36"/>
      <c r="CC279" s="36"/>
    </row>
    <row r="280" spans="1:81" x14ac:dyDescent="0.2">
      <c r="A280" s="53"/>
      <c r="B280" s="54"/>
      <c r="C280" s="55"/>
      <c r="D280" s="55"/>
      <c r="E280" s="55"/>
      <c r="F280" s="55"/>
      <c r="G280" s="55"/>
      <c r="H280" s="55"/>
      <c r="I280" s="55"/>
      <c r="J280" s="55"/>
      <c r="K280" s="55"/>
      <c r="L280" s="55"/>
      <c r="M280" s="56"/>
      <c r="N280" s="57"/>
      <c r="O280" s="58"/>
      <c r="P280" s="812"/>
      <c r="Q280" s="812"/>
      <c r="R280" s="812"/>
      <c r="S280" s="59"/>
      <c r="T280" s="59"/>
      <c r="U280" s="57"/>
      <c r="V280" s="58"/>
      <c r="W280" s="58"/>
      <c r="X280" s="116"/>
      <c r="Y280" s="116"/>
      <c r="Z280" s="116"/>
      <c r="AA280" s="116"/>
      <c r="AB280" s="116"/>
      <c r="AC280" s="116"/>
      <c r="AD280" s="58"/>
      <c r="AE280" s="58"/>
      <c r="AF280" s="58"/>
      <c r="AG280" s="116"/>
      <c r="AH280" s="58"/>
      <c r="AI280" s="58"/>
      <c r="AJ280" s="58"/>
      <c r="AZ280" s="40"/>
      <c r="BA280" s="40"/>
      <c r="BB280" s="40"/>
      <c r="BX280" s="36"/>
      <c r="BY280" s="36"/>
      <c r="BZ280" s="36"/>
      <c r="CA280" s="36"/>
      <c r="CB280" s="36"/>
      <c r="CC280" s="36"/>
    </row>
    <row r="281" spans="1:81" x14ac:dyDescent="0.2">
      <c r="A281" s="53"/>
      <c r="B281" s="54"/>
      <c r="C281" s="55"/>
      <c r="D281" s="55"/>
      <c r="E281" s="55"/>
      <c r="F281" s="55"/>
      <c r="G281" s="55"/>
      <c r="H281" s="55"/>
      <c r="I281" s="55"/>
      <c r="J281" s="55"/>
      <c r="K281" s="55"/>
      <c r="L281" s="55"/>
      <c r="M281" s="56"/>
      <c r="N281" s="57"/>
      <c r="O281" s="58"/>
      <c r="P281" s="812"/>
      <c r="Q281" s="812"/>
      <c r="R281" s="812"/>
      <c r="S281" s="59"/>
      <c r="T281" s="59"/>
      <c r="U281" s="57"/>
      <c r="V281" s="58"/>
      <c r="W281" s="58"/>
      <c r="X281" s="116"/>
      <c r="Y281" s="116"/>
      <c r="Z281" s="116"/>
      <c r="AA281" s="116"/>
      <c r="AB281" s="116"/>
      <c r="AC281" s="116"/>
      <c r="AD281" s="58"/>
      <c r="AE281" s="58"/>
      <c r="AF281" s="58"/>
      <c r="AG281" s="116"/>
      <c r="AH281" s="58"/>
      <c r="AI281" s="58"/>
      <c r="AJ281" s="58"/>
      <c r="AZ281" s="40"/>
      <c r="BA281" s="40"/>
      <c r="BB281" s="40"/>
      <c r="BX281" s="36"/>
      <c r="BY281" s="36"/>
      <c r="BZ281" s="36"/>
      <c r="CA281" s="36"/>
      <c r="CB281" s="36"/>
      <c r="CC281" s="36"/>
    </row>
    <row r="282" spans="1:81" x14ac:dyDescent="0.2">
      <c r="A282" s="53"/>
      <c r="B282" s="54"/>
      <c r="C282" s="55"/>
      <c r="D282" s="55"/>
      <c r="E282" s="55"/>
      <c r="F282" s="55"/>
      <c r="G282" s="55"/>
      <c r="H282" s="55"/>
      <c r="I282" s="55"/>
      <c r="J282" s="55"/>
      <c r="K282" s="55"/>
      <c r="L282" s="55"/>
      <c r="M282" s="56"/>
      <c r="N282" s="57"/>
      <c r="O282" s="58"/>
      <c r="P282" s="812"/>
      <c r="Q282" s="812"/>
      <c r="R282" s="812"/>
      <c r="S282" s="59"/>
      <c r="T282" s="59"/>
      <c r="U282" s="57"/>
      <c r="V282" s="58"/>
      <c r="W282" s="58"/>
      <c r="X282" s="116"/>
      <c r="Y282" s="116"/>
      <c r="Z282" s="116"/>
      <c r="AA282" s="116"/>
      <c r="AB282" s="116"/>
      <c r="AC282" s="116"/>
      <c r="AD282" s="58"/>
      <c r="AE282" s="58"/>
      <c r="AF282" s="58"/>
      <c r="AG282" s="116"/>
      <c r="AH282" s="58"/>
      <c r="AI282" s="58"/>
      <c r="AJ282" s="58"/>
      <c r="AZ282" s="40"/>
      <c r="BA282" s="40"/>
      <c r="BB282" s="40"/>
      <c r="BX282" s="36"/>
      <c r="BY282" s="36"/>
      <c r="BZ282" s="36"/>
      <c r="CA282" s="36"/>
      <c r="CB282" s="36"/>
      <c r="CC282" s="36"/>
    </row>
    <row r="283" spans="1:81" x14ac:dyDescent="0.2">
      <c r="A283" s="53"/>
      <c r="B283" s="54"/>
      <c r="C283" s="55"/>
      <c r="D283" s="55"/>
      <c r="E283" s="55"/>
      <c r="F283" s="55"/>
      <c r="G283" s="55"/>
      <c r="H283" s="55"/>
      <c r="I283" s="55"/>
      <c r="J283" s="55"/>
      <c r="K283" s="55"/>
      <c r="L283" s="55"/>
      <c r="M283" s="56"/>
      <c r="N283" s="57"/>
      <c r="O283" s="58"/>
      <c r="P283" s="812"/>
      <c r="Q283" s="812"/>
      <c r="R283" s="812"/>
      <c r="S283" s="59"/>
      <c r="T283" s="59"/>
      <c r="U283" s="57"/>
      <c r="V283" s="58"/>
      <c r="W283" s="58"/>
      <c r="X283" s="116"/>
      <c r="Y283" s="116"/>
      <c r="Z283" s="116"/>
      <c r="AA283" s="116"/>
      <c r="AB283" s="116"/>
      <c r="AC283" s="116"/>
      <c r="AD283" s="58"/>
      <c r="AE283" s="58"/>
      <c r="AF283" s="58"/>
      <c r="AG283" s="116"/>
      <c r="AH283" s="58"/>
      <c r="AI283" s="58"/>
      <c r="AJ283" s="58"/>
      <c r="AZ283" s="40"/>
      <c r="BA283" s="40"/>
      <c r="BB283" s="40"/>
      <c r="BX283" s="36"/>
      <c r="BY283" s="36"/>
      <c r="BZ283" s="36"/>
      <c r="CA283" s="36"/>
      <c r="CB283" s="36"/>
      <c r="CC283" s="36"/>
    </row>
    <row r="284" spans="1:81" x14ac:dyDescent="0.2">
      <c r="A284" s="53"/>
      <c r="B284" s="54"/>
      <c r="C284" s="55"/>
      <c r="D284" s="55"/>
      <c r="E284" s="55"/>
      <c r="F284" s="55"/>
      <c r="G284" s="55"/>
      <c r="H284" s="55"/>
      <c r="I284" s="55"/>
      <c r="J284" s="55"/>
      <c r="K284" s="55"/>
      <c r="L284" s="55"/>
      <c r="M284" s="56"/>
      <c r="N284" s="57"/>
      <c r="O284" s="58"/>
      <c r="P284" s="812"/>
      <c r="Q284" s="812"/>
      <c r="R284" s="812"/>
      <c r="S284" s="59"/>
      <c r="T284" s="59"/>
      <c r="U284" s="57"/>
      <c r="V284" s="58"/>
      <c r="W284" s="58"/>
      <c r="X284" s="116"/>
      <c r="Y284" s="116"/>
      <c r="Z284" s="116"/>
      <c r="AA284" s="116"/>
      <c r="AB284" s="116"/>
      <c r="AC284" s="116"/>
      <c r="AD284" s="58"/>
      <c r="AE284" s="58"/>
      <c r="AF284" s="58"/>
      <c r="AG284" s="116"/>
      <c r="AH284" s="58"/>
      <c r="AI284" s="58"/>
      <c r="AJ284" s="58"/>
      <c r="AZ284" s="40"/>
      <c r="BA284" s="40"/>
      <c r="BB284" s="40"/>
      <c r="BX284" s="36"/>
      <c r="BY284" s="36"/>
      <c r="BZ284" s="36"/>
      <c r="CA284" s="36"/>
      <c r="CB284" s="36"/>
      <c r="CC284" s="36"/>
    </row>
    <row r="285" spans="1:81" x14ac:dyDescent="0.2">
      <c r="A285" s="53"/>
      <c r="B285" s="54"/>
      <c r="C285" s="55"/>
      <c r="D285" s="55"/>
      <c r="E285" s="55"/>
      <c r="F285" s="55"/>
      <c r="G285" s="55"/>
      <c r="H285" s="55"/>
      <c r="I285" s="55"/>
      <c r="J285" s="55"/>
      <c r="K285" s="55"/>
      <c r="L285" s="55"/>
      <c r="M285" s="56"/>
      <c r="N285" s="57"/>
      <c r="O285" s="58"/>
      <c r="P285" s="812"/>
      <c r="Q285" s="812"/>
      <c r="R285" s="812"/>
      <c r="S285" s="59"/>
      <c r="T285" s="59"/>
      <c r="U285" s="57"/>
      <c r="V285" s="58"/>
      <c r="W285" s="58"/>
      <c r="X285" s="116"/>
      <c r="Y285" s="116"/>
      <c r="Z285" s="116"/>
      <c r="AA285" s="116"/>
      <c r="AB285" s="116"/>
      <c r="AC285" s="116"/>
      <c r="AD285" s="58"/>
      <c r="AE285" s="58"/>
      <c r="AF285" s="58"/>
      <c r="AG285" s="116"/>
      <c r="AH285" s="58"/>
      <c r="AI285" s="58"/>
      <c r="AJ285" s="58"/>
      <c r="AZ285" s="40"/>
      <c r="BA285" s="40"/>
      <c r="BB285" s="40"/>
      <c r="BX285" s="36"/>
      <c r="BY285" s="36"/>
      <c r="BZ285" s="36"/>
      <c r="CA285" s="36"/>
      <c r="CB285" s="36"/>
      <c r="CC285" s="36"/>
    </row>
    <row r="286" spans="1:81" x14ac:dyDescent="0.2">
      <c r="A286" s="53"/>
      <c r="B286" s="54"/>
      <c r="C286" s="55"/>
      <c r="D286" s="55"/>
      <c r="E286" s="55"/>
      <c r="F286" s="55"/>
      <c r="G286" s="55"/>
      <c r="H286" s="55"/>
      <c r="I286" s="55"/>
      <c r="J286" s="55"/>
      <c r="K286" s="55"/>
      <c r="L286" s="55"/>
      <c r="M286" s="56"/>
      <c r="N286" s="57"/>
      <c r="O286" s="58"/>
      <c r="P286" s="812"/>
      <c r="Q286" s="812"/>
      <c r="R286" s="812"/>
      <c r="S286" s="59"/>
      <c r="T286" s="59"/>
      <c r="U286" s="57"/>
      <c r="V286" s="58"/>
      <c r="W286" s="58"/>
      <c r="X286" s="116"/>
      <c r="Y286" s="116"/>
      <c r="Z286" s="116"/>
      <c r="AA286" s="116"/>
      <c r="AB286" s="116"/>
      <c r="AC286" s="116"/>
      <c r="AD286" s="58"/>
      <c r="AE286" s="58"/>
      <c r="AF286" s="58"/>
      <c r="AG286" s="116"/>
      <c r="AH286" s="58"/>
      <c r="AI286" s="58"/>
      <c r="AJ286" s="58"/>
      <c r="AZ286" s="40"/>
      <c r="BA286" s="40"/>
      <c r="BB286" s="40"/>
      <c r="BX286" s="36"/>
      <c r="BY286" s="36"/>
      <c r="BZ286" s="36"/>
      <c r="CA286" s="36"/>
      <c r="CB286" s="36"/>
      <c r="CC286" s="36"/>
    </row>
    <row r="287" spans="1:81" x14ac:dyDescent="0.2">
      <c r="A287" s="53"/>
      <c r="B287" s="54"/>
      <c r="C287" s="55"/>
      <c r="D287" s="55"/>
      <c r="E287" s="55"/>
      <c r="F287" s="55"/>
      <c r="G287" s="55"/>
      <c r="H287" s="55"/>
      <c r="I287" s="55"/>
      <c r="J287" s="55"/>
      <c r="K287" s="55"/>
      <c r="L287" s="55"/>
      <c r="M287" s="56"/>
      <c r="N287" s="57"/>
      <c r="O287" s="58"/>
      <c r="P287" s="812"/>
      <c r="Q287" s="812"/>
      <c r="R287" s="812"/>
      <c r="S287" s="59"/>
      <c r="T287" s="59"/>
      <c r="U287" s="57"/>
      <c r="V287" s="58"/>
      <c r="W287" s="58"/>
      <c r="X287" s="116"/>
      <c r="Y287" s="116"/>
      <c r="Z287" s="116"/>
      <c r="AA287" s="116"/>
      <c r="AB287" s="116"/>
      <c r="AC287" s="116"/>
      <c r="AD287" s="58"/>
      <c r="AE287" s="58"/>
      <c r="AF287" s="58"/>
      <c r="AG287" s="116"/>
      <c r="AH287" s="58"/>
      <c r="AI287" s="58"/>
      <c r="AJ287" s="58"/>
      <c r="AZ287" s="40"/>
      <c r="BA287" s="40"/>
      <c r="BB287" s="40"/>
      <c r="BX287" s="36"/>
      <c r="BY287" s="36"/>
      <c r="BZ287" s="36"/>
      <c r="CA287" s="36"/>
      <c r="CB287" s="36"/>
      <c r="CC287" s="36"/>
    </row>
    <row r="288" spans="1:81" x14ac:dyDescent="0.2">
      <c r="A288" s="53"/>
      <c r="B288" s="54"/>
      <c r="C288" s="55"/>
      <c r="D288" s="55"/>
      <c r="E288" s="55"/>
      <c r="F288" s="55"/>
      <c r="G288" s="55"/>
      <c r="H288" s="55"/>
      <c r="I288" s="55"/>
      <c r="J288" s="55"/>
      <c r="K288" s="55"/>
      <c r="L288" s="55"/>
      <c r="M288" s="56"/>
      <c r="N288" s="57"/>
      <c r="O288" s="58"/>
      <c r="P288" s="812"/>
      <c r="Q288" s="812"/>
      <c r="R288" s="812"/>
      <c r="S288" s="59"/>
      <c r="T288" s="59"/>
      <c r="U288" s="57"/>
      <c r="V288" s="58"/>
      <c r="W288" s="58"/>
      <c r="X288" s="116"/>
      <c r="Y288" s="116"/>
      <c r="Z288" s="116"/>
      <c r="AA288" s="116"/>
      <c r="AB288" s="116"/>
      <c r="AC288" s="116"/>
      <c r="AD288" s="58"/>
      <c r="AE288" s="58"/>
      <c r="AF288" s="58"/>
      <c r="AG288" s="116"/>
      <c r="AH288" s="58"/>
      <c r="AI288" s="58"/>
      <c r="AJ288" s="58"/>
      <c r="AZ288" s="40"/>
      <c r="BA288" s="40"/>
      <c r="BB288" s="40"/>
      <c r="BX288" s="36"/>
      <c r="BY288" s="36"/>
      <c r="BZ288" s="36"/>
      <c r="CA288" s="36"/>
      <c r="CB288" s="36"/>
      <c r="CC288" s="36"/>
    </row>
    <row r="289" spans="1:81" x14ac:dyDescent="0.2">
      <c r="A289" s="53"/>
      <c r="B289" s="54"/>
      <c r="C289" s="55"/>
      <c r="D289" s="55"/>
      <c r="E289" s="55"/>
      <c r="F289" s="55"/>
      <c r="G289" s="55"/>
      <c r="H289" s="55"/>
      <c r="I289" s="55"/>
      <c r="J289" s="55"/>
      <c r="K289" s="55"/>
      <c r="L289" s="55"/>
      <c r="M289" s="56"/>
      <c r="N289" s="57"/>
      <c r="O289" s="58"/>
      <c r="P289" s="812"/>
      <c r="Q289" s="812"/>
      <c r="R289" s="812"/>
      <c r="S289" s="59"/>
      <c r="T289" s="59"/>
      <c r="U289" s="57"/>
      <c r="V289" s="58"/>
      <c r="W289" s="58"/>
      <c r="X289" s="116"/>
      <c r="Y289" s="116"/>
      <c r="Z289" s="116"/>
      <c r="AA289" s="116"/>
      <c r="AB289" s="116"/>
      <c r="AC289" s="116"/>
      <c r="AD289" s="58"/>
      <c r="AE289" s="58"/>
      <c r="AF289" s="58"/>
      <c r="AG289" s="116"/>
      <c r="AH289" s="58"/>
      <c r="AI289" s="58"/>
      <c r="AJ289" s="58"/>
      <c r="AZ289" s="40"/>
      <c r="BA289" s="40"/>
      <c r="BB289" s="40"/>
      <c r="BX289" s="36"/>
      <c r="BY289" s="36"/>
      <c r="BZ289" s="36"/>
      <c r="CA289" s="36"/>
      <c r="CB289" s="36"/>
      <c r="CC289" s="36"/>
    </row>
    <row r="290" spans="1:81" x14ac:dyDescent="0.2">
      <c r="A290" s="53"/>
      <c r="B290" s="54"/>
      <c r="C290" s="55"/>
      <c r="D290" s="55"/>
      <c r="E290" s="55"/>
      <c r="F290" s="55"/>
      <c r="G290" s="55"/>
      <c r="H290" s="55"/>
      <c r="I290" s="55"/>
      <c r="J290" s="55"/>
      <c r="K290" s="55"/>
      <c r="L290" s="55"/>
      <c r="M290" s="56"/>
      <c r="N290" s="57"/>
      <c r="O290" s="58"/>
      <c r="P290" s="812"/>
      <c r="Q290" s="812"/>
      <c r="R290" s="812"/>
      <c r="S290" s="59"/>
      <c r="T290" s="59"/>
      <c r="U290" s="57"/>
      <c r="V290" s="58"/>
      <c r="W290" s="58"/>
      <c r="X290" s="116"/>
      <c r="Y290" s="116"/>
      <c r="Z290" s="116"/>
      <c r="AA290" s="116"/>
      <c r="AB290" s="116"/>
      <c r="AC290" s="116"/>
      <c r="AD290" s="58"/>
      <c r="AE290" s="58"/>
      <c r="AF290" s="58"/>
      <c r="AG290" s="116"/>
      <c r="AH290" s="58"/>
      <c r="AI290" s="58"/>
      <c r="AJ290" s="58"/>
      <c r="AZ290" s="40"/>
      <c r="BA290" s="40"/>
      <c r="BB290" s="40"/>
      <c r="BX290" s="36"/>
      <c r="BY290" s="36"/>
      <c r="BZ290" s="36"/>
      <c r="CA290" s="36"/>
      <c r="CB290" s="36"/>
      <c r="CC290" s="36"/>
    </row>
    <row r="291" spans="1:81" x14ac:dyDescent="0.2">
      <c r="A291" s="53"/>
      <c r="B291" s="54"/>
      <c r="C291" s="55"/>
      <c r="D291" s="55"/>
      <c r="E291" s="55"/>
      <c r="F291" s="55"/>
      <c r="G291" s="55"/>
      <c r="H291" s="55"/>
      <c r="I291" s="55"/>
      <c r="J291" s="55"/>
      <c r="K291" s="55"/>
      <c r="L291" s="55"/>
      <c r="M291" s="56"/>
      <c r="N291" s="57"/>
      <c r="O291" s="58"/>
      <c r="P291" s="812"/>
      <c r="Q291" s="812"/>
      <c r="R291" s="812"/>
      <c r="S291" s="59"/>
      <c r="T291" s="59"/>
      <c r="U291" s="57"/>
      <c r="V291" s="58"/>
      <c r="W291" s="58"/>
      <c r="X291" s="116"/>
      <c r="Y291" s="116"/>
      <c r="Z291" s="116"/>
      <c r="AA291" s="116"/>
      <c r="AB291" s="116"/>
      <c r="AC291" s="116"/>
      <c r="AD291" s="58"/>
      <c r="AE291" s="58"/>
      <c r="AF291" s="58"/>
      <c r="AG291" s="116"/>
      <c r="AH291" s="58"/>
      <c r="AI291" s="58"/>
      <c r="AJ291" s="58"/>
      <c r="AZ291" s="40"/>
      <c r="BA291" s="40"/>
      <c r="BB291" s="40"/>
      <c r="BX291" s="36"/>
      <c r="BY291" s="36"/>
      <c r="BZ291" s="36"/>
      <c r="CA291" s="36"/>
      <c r="CB291" s="36"/>
      <c r="CC291" s="36"/>
    </row>
    <row r="292" spans="1:81" x14ac:dyDescent="0.2">
      <c r="A292" s="53"/>
      <c r="B292" s="54"/>
      <c r="C292" s="55"/>
      <c r="D292" s="55"/>
      <c r="E292" s="55"/>
      <c r="F292" s="55"/>
      <c r="G292" s="55"/>
      <c r="H292" s="55"/>
      <c r="I292" s="55"/>
      <c r="J292" s="55"/>
      <c r="K292" s="55"/>
      <c r="L292" s="55"/>
      <c r="M292" s="56"/>
      <c r="N292" s="57"/>
      <c r="O292" s="58"/>
      <c r="P292" s="812"/>
      <c r="Q292" s="812"/>
      <c r="R292" s="812"/>
      <c r="S292" s="59"/>
      <c r="T292" s="59"/>
      <c r="U292" s="57"/>
      <c r="V292" s="58"/>
      <c r="W292" s="58"/>
      <c r="X292" s="116"/>
      <c r="Y292" s="116"/>
      <c r="Z292" s="116"/>
      <c r="AA292" s="116"/>
      <c r="AB292" s="116"/>
      <c r="AC292" s="116"/>
      <c r="AD292" s="58"/>
      <c r="AE292" s="58"/>
      <c r="AF292" s="58"/>
      <c r="AG292" s="116"/>
      <c r="AH292" s="58"/>
      <c r="AI292" s="58"/>
      <c r="AJ292" s="58"/>
      <c r="AZ292" s="40"/>
      <c r="BA292" s="40"/>
      <c r="BB292" s="40"/>
      <c r="BX292" s="36"/>
      <c r="BY292" s="36"/>
      <c r="BZ292" s="36"/>
      <c r="CA292" s="36"/>
      <c r="CB292" s="36"/>
      <c r="CC292" s="36"/>
    </row>
    <row r="293" spans="1:81" x14ac:dyDescent="0.2">
      <c r="A293" s="53"/>
      <c r="B293" s="54"/>
      <c r="C293" s="55"/>
      <c r="D293" s="55"/>
      <c r="E293" s="55"/>
      <c r="F293" s="55"/>
      <c r="G293" s="55"/>
      <c r="H293" s="55"/>
      <c r="I293" s="55"/>
      <c r="J293" s="55"/>
      <c r="K293" s="55"/>
      <c r="L293" s="55"/>
      <c r="M293" s="56"/>
      <c r="N293" s="57"/>
      <c r="O293" s="58"/>
      <c r="P293" s="812"/>
      <c r="Q293" s="812"/>
      <c r="R293" s="812"/>
      <c r="S293" s="59"/>
      <c r="T293" s="59"/>
      <c r="U293" s="57"/>
      <c r="V293" s="58"/>
      <c r="W293" s="58"/>
      <c r="X293" s="116"/>
      <c r="Y293" s="116"/>
      <c r="Z293" s="116"/>
      <c r="AA293" s="116"/>
      <c r="AB293" s="116"/>
      <c r="AC293" s="116"/>
      <c r="AD293" s="58"/>
      <c r="AE293" s="58"/>
      <c r="AF293" s="58"/>
      <c r="AG293" s="116"/>
      <c r="AH293" s="58"/>
      <c r="AI293" s="58"/>
      <c r="AJ293" s="58"/>
      <c r="AZ293" s="40"/>
      <c r="BA293" s="40"/>
      <c r="BB293" s="40"/>
      <c r="BX293" s="36"/>
      <c r="BY293" s="36"/>
      <c r="BZ293" s="36"/>
      <c r="CA293" s="36"/>
      <c r="CB293" s="36"/>
      <c r="CC293" s="36"/>
    </row>
    <row r="294" spans="1:81" x14ac:dyDescent="0.2">
      <c r="A294" s="53"/>
      <c r="B294" s="54"/>
      <c r="C294" s="55"/>
      <c r="D294" s="55"/>
      <c r="E294" s="55"/>
      <c r="F294" s="55"/>
      <c r="G294" s="55"/>
      <c r="H294" s="55"/>
      <c r="I294" s="55"/>
      <c r="J294" s="55"/>
      <c r="K294" s="55"/>
      <c r="L294" s="55"/>
      <c r="M294" s="56"/>
      <c r="N294" s="57"/>
      <c r="O294" s="58"/>
      <c r="P294" s="812"/>
      <c r="Q294" s="812"/>
      <c r="R294" s="812"/>
      <c r="S294" s="59"/>
      <c r="T294" s="59"/>
      <c r="U294" s="57"/>
      <c r="V294" s="58"/>
      <c r="W294" s="58"/>
      <c r="X294" s="116"/>
      <c r="Y294" s="116"/>
      <c r="Z294" s="116"/>
      <c r="AA294" s="116"/>
      <c r="AB294" s="116"/>
      <c r="AC294" s="116"/>
      <c r="AD294" s="58"/>
      <c r="AE294" s="58"/>
      <c r="AF294" s="58"/>
      <c r="AG294" s="116"/>
      <c r="AH294" s="58"/>
      <c r="AI294" s="58"/>
      <c r="AJ294" s="58"/>
      <c r="AZ294" s="40"/>
      <c r="BA294" s="40"/>
      <c r="BB294" s="40"/>
      <c r="BX294" s="36"/>
      <c r="BY294" s="36"/>
      <c r="BZ294" s="36"/>
      <c r="CA294" s="36"/>
      <c r="CB294" s="36"/>
      <c r="CC294" s="36"/>
    </row>
    <row r="295" spans="1:81" x14ac:dyDescent="0.2">
      <c r="A295" s="53"/>
      <c r="B295" s="54"/>
      <c r="C295" s="55"/>
      <c r="D295" s="55"/>
      <c r="E295" s="55"/>
      <c r="F295" s="55"/>
      <c r="G295" s="55"/>
      <c r="H295" s="55"/>
      <c r="I295" s="55"/>
      <c r="J295" s="55"/>
      <c r="K295" s="55"/>
      <c r="L295" s="55"/>
      <c r="M295" s="56"/>
      <c r="N295" s="57"/>
      <c r="O295" s="58"/>
      <c r="P295" s="812"/>
      <c r="Q295" s="812"/>
      <c r="R295" s="812"/>
      <c r="S295" s="59"/>
      <c r="T295" s="59"/>
      <c r="U295" s="57"/>
      <c r="V295" s="58"/>
      <c r="W295" s="58"/>
      <c r="X295" s="116"/>
      <c r="Y295" s="116"/>
      <c r="Z295" s="116"/>
      <c r="AA295" s="116"/>
      <c r="AB295" s="116"/>
      <c r="AC295" s="116"/>
      <c r="AD295" s="58"/>
      <c r="AE295" s="58"/>
      <c r="AF295" s="58"/>
      <c r="AG295" s="116"/>
      <c r="AH295" s="58"/>
      <c r="AI295" s="58"/>
      <c r="AJ295" s="58"/>
      <c r="AZ295" s="40"/>
      <c r="BA295" s="40"/>
      <c r="BB295" s="40"/>
      <c r="BX295" s="36"/>
      <c r="BY295" s="36"/>
      <c r="BZ295" s="36"/>
      <c r="CA295" s="36"/>
      <c r="CB295" s="36"/>
      <c r="CC295" s="36"/>
    </row>
    <row r="296" spans="1:81" x14ac:dyDescent="0.2">
      <c r="A296" s="53"/>
      <c r="B296" s="54"/>
      <c r="C296" s="55"/>
      <c r="D296" s="55"/>
      <c r="E296" s="55"/>
      <c r="F296" s="55"/>
      <c r="G296" s="55"/>
      <c r="H296" s="55"/>
      <c r="I296" s="55"/>
      <c r="J296" s="55"/>
      <c r="K296" s="55"/>
      <c r="L296" s="55"/>
      <c r="M296" s="56"/>
      <c r="N296" s="57"/>
      <c r="O296" s="58"/>
      <c r="P296" s="812"/>
      <c r="Q296" s="812"/>
      <c r="R296" s="812"/>
      <c r="S296" s="59"/>
      <c r="T296" s="59"/>
      <c r="U296" s="57"/>
      <c r="V296" s="58"/>
      <c r="W296" s="58"/>
      <c r="X296" s="116"/>
      <c r="Y296" s="116"/>
      <c r="Z296" s="116"/>
      <c r="AA296" s="116"/>
      <c r="AB296" s="116"/>
      <c r="AC296" s="116"/>
      <c r="AD296" s="58"/>
      <c r="AE296" s="58"/>
      <c r="AF296" s="58"/>
      <c r="AG296" s="116"/>
      <c r="AH296" s="58"/>
      <c r="AI296" s="58"/>
      <c r="AJ296" s="58"/>
      <c r="AZ296" s="40"/>
      <c r="BA296" s="40"/>
      <c r="BB296" s="40"/>
      <c r="BX296" s="36"/>
      <c r="BY296" s="36"/>
      <c r="BZ296" s="36"/>
      <c r="CA296" s="36"/>
      <c r="CB296" s="36"/>
      <c r="CC296" s="36"/>
    </row>
    <row r="297" spans="1:81" x14ac:dyDescent="0.2">
      <c r="A297" s="53"/>
      <c r="B297" s="54"/>
      <c r="C297" s="55"/>
      <c r="D297" s="55"/>
      <c r="E297" s="55"/>
      <c r="F297" s="55"/>
      <c r="G297" s="55"/>
      <c r="H297" s="55"/>
      <c r="I297" s="55"/>
      <c r="J297" s="55"/>
      <c r="K297" s="55"/>
      <c r="L297" s="55"/>
      <c r="M297" s="56"/>
      <c r="N297" s="57"/>
      <c r="O297" s="58"/>
      <c r="P297" s="812"/>
      <c r="Q297" s="812"/>
      <c r="R297" s="812"/>
      <c r="S297" s="59"/>
      <c r="T297" s="59"/>
      <c r="U297" s="57"/>
      <c r="V297" s="58"/>
      <c r="W297" s="58"/>
      <c r="X297" s="116"/>
      <c r="Y297" s="116"/>
      <c r="Z297" s="116"/>
      <c r="AA297" s="116"/>
      <c r="AB297" s="116"/>
      <c r="AC297" s="116"/>
      <c r="AD297" s="58"/>
      <c r="AE297" s="58"/>
      <c r="AF297" s="58"/>
      <c r="AG297" s="116"/>
      <c r="AH297" s="58"/>
      <c r="AI297" s="58"/>
      <c r="AJ297" s="58"/>
      <c r="AZ297" s="40"/>
      <c r="BA297" s="40"/>
      <c r="BB297" s="40"/>
      <c r="BX297" s="36"/>
      <c r="BY297" s="36"/>
      <c r="BZ297" s="36"/>
      <c r="CA297" s="36"/>
      <c r="CB297" s="36"/>
      <c r="CC297" s="36"/>
    </row>
    <row r="298" spans="1:81" x14ac:dyDescent="0.2">
      <c r="A298" s="53"/>
      <c r="B298" s="54"/>
      <c r="C298" s="55"/>
      <c r="D298" s="55"/>
      <c r="E298" s="55"/>
      <c r="F298" s="55"/>
      <c r="G298" s="55"/>
      <c r="H298" s="55"/>
      <c r="I298" s="55"/>
      <c r="J298" s="55"/>
      <c r="K298" s="55"/>
      <c r="L298" s="55"/>
      <c r="M298" s="56"/>
      <c r="N298" s="57"/>
      <c r="O298" s="58"/>
      <c r="P298" s="812"/>
      <c r="Q298" s="812"/>
      <c r="R298" s="812"/>
      <c r="S298" s="59"/>
      <c r="T298" s="59"/>
      <c r="U298" s="57"/>
      <c r="V298" s="58"/>
      <c r="W298" s="58"/>
      <c r="X298" s="116"/>
      <c r="Y298" s="116"/>
      <c r="Z298" s="116"/>
      <c r="AA298" s="116"/>
      <c r="AB298" s="116"/>
      <c r="AC298" s="116"/>
      <c r="AD298" s="58"/>
      <c r="AE298" s="58"/>
      <c r="AF298" s="58"/>
      <c r="AG298" s="116"/>
      <c r="AH298" s="58"/>
      <c r="AI298" s="58"/>
      <c r="AJ298" s="58"/>
      <c r="AZ298" s="40"/>
      <c r="BA298" s="40"/>
      <c r="BB298" s="40"/>
      <c r="BX298" s="36"/>
      <c r="BY298" s="36"/>
      <c r="BZ298" s="36"/>
      <c r="CA298" s="36"/>
      <c r="CB298" s="36"/>
      <c r="CC298" s="36"/>
    </row>
    <row r="299" spans="1:81" x14ac:dyDescent="0.2">
      <c r="A299" s="53"/>
      <c r="B299" s="54"/>
      <c r="C299" s="55"/>
      <c r="D299" s="55"/>
      <c r="E299" s="55"/>
      <c r="F299" s="55"/>
      <c r="G299" s="55"/>
      <c r="H299" s="55"/>
      <c r="I299" s="55"/>
      <c r="J299" s="55"/>
      <c r="K299" s="55"/>
      <c r="L299" s="55"/>
      <c r="M299" s="56"/>
      <c r="N299" s="57"/>
      <c r="O299" s="58"/>
      <c r="P299" s="812"/>
      <c r="Q299" s="812"/>
      <c r="R299" s="812"/>
      <c r="S299" s="59"/>
      <c r="T299" s="59"/>
      <c r="U299" s="57"/>
      <c r="V299" s="58"/>
      <c r="W299" s="58"/>
      <c r="X299" s="116"/>
      <c r="Y299" s="116"/>
      <c r="Z299" s="116"/>
      <c r="AA299" s="116"/>
      <c r="AB299" s="116"/>
      <c r="AC299" s="116"/>
      <c r="AD299" s="58"/>
      <c r="AE299" s="58"/>
      <c r="AF299" s="58"/>
      <c r="AG299" s="116"/>
      <c r="AH299" s="58"/>
      <c r="AI299" s="58"/>
      <c r="AJ299" s="58"/>
      <c r="AZ299" s="40"/>
      <c r="BA299" s="40"/>
      <c r="BB299" s="40"/>
      <c r="BX299" s="36"/>
      <c r="BY299" s="36"/>
      <c r="BZ299" s="36"/>
      <c r="CA299" s="36"/>
      <c r="CB299" s="36"/>
      <c r="CC299" s="36"/>
    </row>
    <row r="300" spans="1:81" x14ac:dyDescent="0.2">
      <c r="A300" s="53"/>
      <c r="B300" s="54"/>
      <c r="C300" s="55"/>
      <c r="D300" s="55"/>
      <c r="E300" s="55"/>
      <c r="F300" s="55"/>
      <c r="G300" s="55"/>
      <c r="H300" s="55"/>
      <c r="I300" s="55"/>
      <c r="J300" s="55"/>
      <c r="K300" s="55"/>
      <c r="L300" s="55"/>
      <c r="M300" s="56"/>
      <c r="N300" s="57"/>
      <c r="O300" s="58"/>
      <c r="P300" s="812"/>
      <c r="Q300" s="812"/>
      <c r="R300" s="812"/>
      <c r="S300" s="59"/>
      <c r="T300" s="59"/>
      <c r="U300" s="57"/>
      <c r="V300" s="58"/>
      <c r="W300" s="58"/>
      <c r="X300" s="116"/>
      <c r="Y300" s="116"/>
      <c r="Z300" s="116"/>
      <c r="AA300" s="116"/>
      <c r="AB300" s="116"/>
      <c r="AC300" s="116"/>
      <c r="AD300" s="58"/>
      <c r="AE300" s="58"/>
      <c r="AF300" s="58"/>
      <c r="AG300" s="116"/>
      <c r="AH300" s="58"/>
      <c r="AI300" s="58"/>
      <c r="AJ300" s="58"/>
      <c r="AZ300" s="40"/>
      <c r="BA300" s="40"/>
      <c r="BB300" s="40"/>
      <c r="BX300" s="36"/>
      <c r="BY300" s="36"/>
      <c r="BZ300" s="36"/>
      <c r="CA300" s="36"/>
      <c r="CB300" s="36"/>
      <c r="CC300" s="36"/>
    </row>
    <row r="301" spans="1:81" x14ac:dyDescent="0.2">
      <c r="A301" s="53"/>
      <c r="B301" s="54"/>
      <c r="C301" s="55"/>
      <c r="D301" s="55"/>
      <c r="E301" s="55"/>
      <c r="F301" s="55"/>
      <c r="G301" s="55"/>
      <c r="H301" s="55"/>
      <c r="I301" s="55"/>
      <c r="J301" s="55"/>
      <c r="K301" s="55"/>
      <c r="L301" s="55"/>
      <c r="M301" s="56"/>
      <c r="N301" s="57"/>
      <c r="O301" s="58"/>
      <c r="P301" s="812"/>
      <c r="Q301" s="812"/>
      <c r="R301" s="812"/>
      <c r="S301" s="59"/>
      <c r="T301" s="59"/>
      <c r="U301" s="57"/>
      <c r="V301" s="58"/>
      <c r="W301" s="58"/>
      <c r="X301" s="116"/>
      <c r="Y301" s="116"/>
      <c r="Z301" s="116"/>
      <c r="AA301" s="116"/>
      <c r="AB301" s="116"/>
      <c r="AC301" s="116"/>
      <c r="AD301" s="58"/>
      <c r="AE301" s="58"/>
      <c r="AF301" s="58"/>
      <c r="AG301" s="116"/>
      <c r="AH301" s="58"/>
      <c r="AI301" s="58"/>
      <c r="AJ301" s="58"/>
      <c r="AZ301" s="40"/>
      <c r="BA301" s="40"/>
      <c r="BB301" s="40"/>
      <c r="BX301" s="36"/>
      <c r="BY301" s="36"/>
      <c r="BZ301" s="36"/>
      <c r="CA301" s="36"/>
      <c r="CB301" s="36"/>
      <c r="CC301" s="36"/>
    </row>
    <row r="302" spans="1:81" x14ac:dyDescent="0.2">
      <c r="A302" s="53"/>
      <c r="B302" s="54"/>
      <c r="C302" s="55"/>
      <c r="D302" s="55"/>
      <c r="E302" s="55"/>
      <c r="F302" s="55"/>
      <c r="G302" s="55"/>
      <c r="H302" s="55"/>
      <c r="I302" s="55"/>
      <c r="J302" s="55"/>
      <c r="K302" s="55"/>
      <c r="L302" s="55"/>
      <c r="M302" s="56"/>
      <c r="N302" s="57"/>
      <c r="O302" s="58"/>
      <c r="P302" s="812"/>
      <c r="Q302" s="812"/>
      <c r="R302" s="812"/>
      <c r="S302" s="59"/>
      <c r="T302" s="59"/>
      <c r="U302" s="57"/>
      <c r="V302" s="58"/>
      <c r="W302" s="58"/>
      <c r="X302" s="116"/>
      <c r="Y302" s="116"/>
      <c r="Z302" s="116"/>
      <c r="AA302" s="116"/>
      <c r="AB302" s="116"/>
      <c r="AC302" s="116"/>
      <c r="AD302" s="58"/>
      <c r="AE302" s="58"/>
      <c r="AF302" s="58"/>
      <c r="AG302" s="116"/>
      <c r="AH302" s="58"/>
      <c r="AI302" s="58"/>
      <c r="AJ302" s="58"/>
      <c r="AZ302" s="40"/>
      <c r="BA302" s="40"/>
      <c r="BB302" s="40"/>
      <c r="BX302" s="36"/>
      <c r="BY302" s="36"/>
      <c r="BZ302" s="36"/>
      <c r="CA302" s="36"/>
      <c r="CB302" s="36"/>
      <c r="CC302" s="36"/>
    </row>
    <row r="303" spans="1:81" x14ac:dyDescent="0.2">
      <c r="A303" s="53"/>
      <c r="B303" s="54"/>
      <c r="C303" s="55"/>
      <c r="D303" s="55"/>
      <c r="E303" s="55"/>
      <c r="F303" s="55"/>
      <c r="G303" s="55"/>
      <c r="H303" s="55"/>
      <c r="I303" s="55"/>
      <c r="J303" s="55"/>
      <c r="K303" s="55"/>
      <c r="L303" s="55"/>
      <c r="M303" s="56"/>
      <c r="N303" s="57"/>
      <c r="O303" s="58"/>
      <c r="P303" s="812"/>
      <c r="Q303" s="812"/>
      <c r="R303" s="812"/>
      <c r="S303" s="59"/>
      <c r="T303" s="59"/>
      <c r="U303" s="57"/>
      <c r="V303" s="58"/>
      <c r="W303" s="58"/>
      <c r="X303" s="116"/>
      <c r="Y303" s="116"/>
      <c r="Z303" s="116"/>
      <c r="AA303" s="116"/>
      <c r="AB303" s="116"/>
      <c r="AC303" s="116"/>
      <c r="AD303" s="58"/>
      <c r="AE303" s="58"/>
      <c r="AF303" s="58"/>
      <c r="AG303" s="116"/>
      <c r="AH303" s="58"/>
      <c r="AI303" s="58"/>
      <c r="AJ303" s="58"/>
      <c r="AZ303" s="40"/>
      <c r="BA303" s="40"/>
      <c r="BB303" s="40"/>
      <c r="BX303" s="36"/>
      <c r="BY303" s="36"/>
      <c r="BZ303" s="36"/>
      <c r="CA303" s="36"/>
      <c r="CB303" s="36"/>
      <c r="CC303" s="36"/>
    </row>
    <row r="304" spans="1:81" x14ac:dyDescent="0.2">
      <c r="A304" s="53"/>
      <c r="B304" s="54"/>
      <c r="C304" s="55"/>
      <c r="D304" s="55"/>
      <c r="E304" s="55"/>
      <c r="F304" s="55"/>
      <c r="G304" s="55"/>
      <c r="H304" s="55"/>
      <c r="I304" s="55"/>
      <c r="J304" s="55"/>
      <c r="K304" s="55"/>
      <c r="L304" s="55"/>
      <c r="M304" s="56"/>
      <c r="N304" s="57"/>
      <c r="O304" s="58"/>
      <c r="P304" s="812"/>
      <c r="Q304" s="812"/>
      <c r="R304" s="812"/>
      <c r="S304" s="59"/>
      <c r="T304" s="59"/>
      <c r="U304" s="57"/>
      <c r="V304" s="58"/>
      <c r="W304" s="58"/>
      <c r="X304" s="116"/>
      <c r="Y304" s="116"/>
      <c r="Z304" s="116"/>
      <c r="AA304" s="116"/>
      <c r="AB304" s="116"/>
      <c r="AC304" s="116"/>
      <c r="AD304" s="58"/>
      <c r="AE304" s="58"/>
      <c r="AF304" s="58"/>
      <c r="AG304" s="116"/>
      <c r="AH304" s="58"/>
      <c r="AI304" s="58"/>
      <c r="AJ304" s="58"/>
      <c r="AZ304" s="40"/>
      <c r="BA304" s="40"/>
      <c r="BB304" s="40"/>
      <c r="BX304" s="36"/>
      <c r="BY304" s="36"/>
      <c r="BZ304" s="36"/>
      <c r="CA304" s="36"/>
      <c r="CB304" s="36"/>
      <c r="CC304" s="36"/>
    </row>
    <row r="305" spans="1:81" x14ac:dyDescent="0.2">
      <c r="A305" s="53"/>
      <c r="B305" s="54"/>
      <c r="C305" s="55"/>
      <c r="D305" s="55"/>
      <c r="E305" s="55"/>
      <c r="F305" s="55"/>
      <c r="G305" s="55"/>
      <c r="H305" s="55"/>
      <c r="I305" s="55"/>
      <c r="J305" s="55"/>
      <c r="K305" s="55"/>
      <c r="L305" s="55"/>
      <c r="M305" s="56"/>
      <c r="N305" s="57"/>
      <c r="O305" s="58"/>
      <c r="P305" s="812"/>
      <c r="Q305" s="812"/>
      <c r="R305" s="812"/>
      <c r="S305" s="59"/>
      <c r="T305" s="59"/>
      <c r="U305" s="57"/>
      <c r="V305" s="58"/>
      <c r="W305" s="58"/>
      <c r="X305" s="116"/>
      <c r="Y305" s="116"/>
      <c r="Z305" s="116"/>
      <c r="AA305" s="116"/>
      <c r="AB305" s="116"/>
      <c r="AC305" s="116"/>
      <c r="AD305" s="58"/>
      <c r="AE305" s="58"/>
      <c r="AF305" s="58"/>
      <c r="AG305" s="116"/>
      <c r="AH305" s="58"/>
      <c r="AI305" s="58"/>
      <c r="AJ305" s="58"/>
      <c r="AZ305" s="40"/>
      <c r="BA305" s="40"/>
      <c r="BB305" s="40"/>
      <c r="BX305" s="36"/>
      <c r="BY305" s="36"/>
      <c r="BZ305" s="36"/>
      <c r="CA305" s="36"/>
      <c r="CB305" s="36"/>
      <c r="CC305" s="36"/>
    </row>
    <row r="306" spans="1:81" x14ac:dyDescent="0.2">
      <c r="A306" s="53"/>
      <c r="B306" s="54"/>
      <c r="C306" s="55"/>
      <c r="D306" s="55"/>
      <c r="E306" s="55"/>
      <c r="F306" s="55"/>
      <c r="G306" s="55"/>
      <c r="H306" s="55"/>
      <c r="I306" s="55"/>
      <c r="J306" s="55"/>
      <c r="K306" s="55"/>
      <c r="L306" s="55"/>
      <c r="M306" s="56"/>
      <c r="N306" s="57"/>
      <c r="O306" s="58"/>
      <c r="P306" s="812"/>
      <c r="Q306" s="812"/>
      <c r="R306" s="812"/>
      <c r="S306" s="59"/>
      <c r="T306" s="59"/>
      <c r="U306" s="57"/>
      <c r="V306" s="58"/>
      <c r="W306" s="58"/>
      <c r="X306" s="116"/>
      <c r="Y306" s="116"/>
      <c r="Z306" s="116"/>
      <c r="AA306" s="116"/>
      <c r="AB306" s="116"/>
      <c r="AC306" s="116"/>
      <c r="AD306" s="58"/>
      <c r="AE306" s="58"/>
      <c r="AF306" s="58"/>
      <c r="AG306" s="116"/>
      <c r="AH306" s="58"/>
      <c r="AI306" s="58"/>
      <c r="AJ306" s="58"/>
      <c r="AZ306" s="40"/>
      <c r="BA306" s="40"/>
      <c r="BB306" s="40"/>
      <c r="BX306" s="36"/>
      <c r="BY306" s="36"/>
      <c r="BZ306" s="36"/>
      <c r="CA306" s="36"/>
      <c r="CB306" s="36"/>
      <c r="CC306" s="36"/>
    </row>
    <row r="307" spans="1:81" x14ac:dyDescent="0.2">
      <c r="A307" s="53"/>
      <c r="B307" s="54"/>
      <c r="C307" s="55"/>
      <c r="D307" s="55"/>
      <c r="E307" s="55"/>
      <c r="F307" s="55"/>
      <c r="G307" s="55"/>
      <c r="H307" s="55"/>
      <c r="I307" s="55"/>
      <c r="J307" s="55"/>
      <c r="K307" s="55"/>
      <c r="L307" s="55"/>
      <c r="M307" s="56"/>
      <c r="N307" s="57"/>
      <c r="O307" s="58"/>
      <c r="P307" s="812"/>
      <c r="Q307" s="812"/>
      <c r="R307" s="812"/>
      <c r="S307" s="59"/>
      <c r="T307" s="59"/>
      <c r="U307" s="57"/>
      <c r="V307" s="58"/>
      <c r="W307" s="58"/>
      <c r="X307" s="116"/>
      <c r="Y307" s="116"/>
      <c r="Z307" s="116"/>
      <c r="AA307" s="116"/>
      <c r="AB307" s="116"/>
      <c r="AC307" s="116"/>
      <c r="AD307" s="58"/>
      <c r="AE307" s="58"/>
      <c r="AF307" s="58"/>
      <c r="AG307" s="116"/>
      <c r="AH307" s="58"/>
      <c r="AI307" s="58"/>
      <c r="AJ307" s="58"/>
      <c r="AZ307" s="40"/>
      <c r="BA307" s="40"/>
      <c r="BB307" s="40"/>
      <c r="BX307" s="36"/>
      <c r="BY307" s="36"/>
      <c r="BZ307" s="36"/>
      <c r="CA307" s="36"/>
      <c r="CB307" s="36"/>
      <c r="CC307" s="36"/>
    </row>
    <row r="308" spans="1:81" x14ac:dyDescent="0.2">
      <c r="A308" s="53"/>
      <c r="B308" s="54"/>
      <c r="C308" s="55"/>
      <c r="D308" s="55"/>
      <c r="E308" s="55"/>
      <c r="F308" s="55"/>
      <c r="G308" s="55"/>
      <c r="H308" s="55"/>
      <c r="I308" s="55"/>
      <c r="J308" s="55"/>
      <c r="K308" s="55"/>
      <c r="L308" s="55"/>
      <c r="M308" s="56"/>
      <c r="N308" s="57"/>
      <c r="O308" s="58"/>
      <c r="P308" s="812"/>
      <c r="Q308" s="812"/>
      <c r="R308" s="812"/>
      <c r="S308" s="59"/>
      <c r="T308" s="59"/>
      <c r="U308" s="57"/>
      <c r="V308" s="58"/>
      <c r="W308" s="58"/>
      <c r="X308" s="116"/>
      <c r="Y308" s="116"/>
      <c r="Z308" s="116"/>
      <c r="AA308" s="116"/>
      <c r="AB308" s="116"/>
      <c r="AC308" s="116"/>
      <c r="AD308" s="58"/>
      <c r="AE308" s="58"/>
      <c r="AF308" s="58"/>
      <c r="AG308" s="116"/>
      <c r="AH308" s="58"/>
      <c r="AI308" s="58"/>
      <c r="AJ308" s="58"/>
      <c r="AZ308" s="40"/>
      <c r="BA308" s="40"/>
      <c r="BB308" s="40"/>
      <c r="BX308" s="36"/>
      <c r="BY308" s="36"/>
      <c r="BZ308" s="36"/>
      <c r="CA308" s="36"/>
      <c r="CB308" s="36"/>
      <c r="CC308" s="36"/>
    </row>
    <row r="309" spans="1:81" x14ac:dyDescent="0.2">
      <c r="A309" s="53"/>
      <c r="B309" s="54"/>
      <c r="C309" s="55"/>
      <c r="D309" s="55"/>
      <c r="E309" s="55"/>
      <c r="F309" s="55"/>
      <c r="G309" s="55"/>
      <c r="H309" s="55"/>
      <c r="I309" s="55"/>
      <c r="J309" s="55"/>
      <c r="K309" s="55"/>
      <c r="L309" s="55"/>
      <c r="M309" s="56"/>
      <c r="N309" s="57"/>
      <c r="O309" s="58"/>
      <c r="P309" s="812"/>
      <c r="Q309" s="812"/>
      <c r="R309" s="812"/>
      <c r="S309" s="59"/>
      <c r="T309" s="59"/>
      <c r="U309" s="57"/>
      <c r="V309" s="58"/>
      <c r="W309" s="58"/>
      <c r="X309" s="116"/>
      <c r="Y309" s="116"/>
      <c r="Z309" s="116"/>
      <c r="AA309" s="116"/>
      <c r="AB309" s="116"/>
      <c r="AC309" s="116"/>
      <c r="AD309" s="58"/>
      <c r="AE309" s="58"/>
      <c r="AF309" s="58"/>
      <c r="AG309" s="116"/>
      <c r="AH309" s="58"/>
      <c r="AI309" s="58"/>
      <c r="AJ309" s="58"/>
      <c r="AZ309" s="40"/>
      <c r="BA309" s="40"/>
      <c r="BB309" s="40"/>
      <c r="BX309" s="36"/>
      <c r="BY309" s="36"/>
      <c r="BZ309" s="36"/>
      <c r="CA309" s="36"/>
      <c r="CB309" s="36"/>
      <c r="CC309" s="36"/>
    </row>
    <row r="310" spans="1:81" x14ac:dyDescent="0.2">
      <c r="A310" s="53"/>
      <c r="B310" s="54"/>
      <c r="C310" s="55"/>
      <c r="D310" s="55"/>
      <c r="E310" s="55"/>
      <c r="F310" s="55"/>
      <c r="G310" s="55"/>
      <c r="H310" s="55"/>
      <c r="I310" s="55"/>
      <c r="J310" s="55"/>
      <c r="K310" s="55"/>
      <c r="L310" s="55"/>
      <c r="M310" s="56"/>
      <c r="N310" s="57"/>
      <c r="O310" s="58"/>
      <c r="P310" s="812"/>
      <c r="Q310" s="812"/>
      <c r="R310" s="812"/>
      <c r="S310" s="59"/>
      <c r="T310" s="59"/>
      <c r="U310" s="57"/>
      <c r="V310" s="58"/>
      <c r="W310" s="58"/>
      <c r="X310" s="116"/>
      <c r="Y310" s="116"/>
      <c r="Z310" s="116"/>
      <c r="AA310" s="116"/>
      <c r="AB310" s="116"/>
      <c r="AC310" s="116"/>
      <c r="AD310" s="58"/>
      <c r="AE310" s="58"/>
      <c r="AF310" s="58"/>
      <c r="AG310" s="116"/>
      <c r="AH310" s="58"/>
      <c r="AI310" s="58"/>
      <c r="AJ310" s="58"/>
      <c r="AZ310" s="40"/>
      <c r="BA310" s="40"/>
      <c r="BB310" s="40"/>
      <c r="BX310" s="36"/>
      <c r="BY310" s="36"/>
      <c r="BZ310" s="36"/>
      <c r="CA310" s="36"/>
      <c r="CB310" s="36"/>
      <c r="CC310" s="36"/>
    </row>
    <row r="311" spans="1:81" x14ac:dyDescent="0.2">
      <c r="A311" s="53"/>
      <c r="B311" s="54"/>
      <c r="C311" s="55"/>
      <c r="D311" s="55"/>
      <c r="E311" s="55"/>
      <c r="F311" s="55"/>
      <c r="G311" s="55"/>
      <c r="H311" s="55"/>
      <c r="I311" s="55"/>
      <c r="J311" s="55"/>
      <c r="K311" s="55"/>
      <c r="L311" s="55"/>
      <c r="M311" s="56"/>
      <c r="N311" s="57"/>
      <c r="O311" s="58"/>
      <c r="P311" s="812"/>
      <c r="Q311" s="812"/>
      <c r="R311" s="812"/>
      <c r="S311" s="59"/>
      <c r="T311" s="59"/>
      <c r="U311" s="57"/>
      <c r="V311" s="58"/>
      <c r="W311" s="58"/>
      <c r="X311" s="116"/>
      <c r="Y311" s="116"/>
      <c r="Z311" s="116"/>
      <c r="AA311" s="116"/>
      <c r="AB311" s="116"/>
      <c r="AC311" s="116"/>
      <c r="AD311" s="58"/>
      <c r="AE311" s="58"/>
      <c r="AF311" s="58"/>
      <c r="AG311" s="116"/>
      <c r="AH311" s="58"/>
      <c r="AI311" s="58"/>
      <c r="AJ311" s="58"/>
      <c r="AZ311" s="40"/>
      <c r="BA311" s="40"/>
      <c r="BB311" s="40"/>
      <c r="BX311" s="36"/>
      <c r="BY311" s="36"/>
      <c r="BZ311" s="36"/>
      <c r="CA311" s="36"/>
      <c r="CB311" s="36"/>
      <c r="CC311" s="36"/>
    </row>
    <row r="312" spans="1:81" x14ac:dyDescent="0.2">
      <c r="A312" s="53"/>
      <c r="B312" s="54"/>
      <c r="C312" s="55"/>
      <c r="D312" s="55"/>
      <c r="E312" s="55"/>
      <c r="F312" s="55"/>
      <c r="G312" s="55"/>
      <c r="H312" s="55"/>
      <c r="I312" s="55"/>
      <c r="J312" s="55"/>
      <c r="K312" s="55"/>
      <c r="L312" s="55"/>
      <c r="M312" s="56"/>
      <c r="N312" s="57"/>
      <c r="O312" s="58"/>
      <c r="P312" s="812"/>
      <c r="Q312" s="812"/>
      <c r="R312" s="812"/>
      <c r="S312" s="59"/>
      <c r="T312" s="59"/>
      <c r="U312" s="57"/>
      <c r="V312" s="58"/>
      <c r="W312" s="58"/>
      <c r="X312" s="116"/>
      <c r="Y312" s="116"/>
      <c r="Z312" s="116"/>
      <c r="AA312" s="116"/>
      <c r="AB312" s="116"/>
      <c r="AC312" s="116"/>
      <c r="AD312" s="58"/>
      <c r="AE312" s="58"/>
      <c r="AF312" s="58"/>
      <c r="AG312" s="116"/>
      <c r="AH312" s="58"/>
      <c r="AI312" s="58"/>
      <c r="AJ312" s="58"/>
      <c r="AZ312" s="40"/>
      <c r="BA312" s="40"/>
      <c r="BB312" s="40"/>
      <c r="BX312" s="36"/>
      <c r="BY312" s="36"/>
      <c r="BZ312" s="36"/>
      <c r="CA312" s="36"/>
      <c r="CB312" s="36"/>
      <c r="CC312" s="36"/>
    </row>
    <row r="313" spans="1:81" x14ac:dyDescent="0.2">
      <c r="A313" s="53"/>
      <c r="B313" s="54"/>
      <c r="C313" s="55"/>
      <c r="D313" s="55"/>
      <c r="E313" s="55"/>
      <c r="F313" s="55"/>
      <c r="G313" s="55"/>
      <c r="H313" s="55"/>
      <c r="I313" s="55"/>
      <c r="J313" s="55"/>
      <c r="K313" s="55"/>
      <c r="L313" s="55"/>
      <c r="M313" s="56"/>
      <c r="N313" s="57"/>
      <c r="O313" s="58"/>
      <c r="P313" s="812"/>
      <c r="Q313" s="812"/>
      <c r="R313" s="812"/>
      <c r="S313" s="59"/>
      <c r="T313" s="59"/>
      <c r="U313" s="57"/>
      <c r="V313" s="58"/>
      <c r="W313" s="58"/>
      <c r="X313" s="116"/>
      <c r="Y313" s="116"/>
      <c r="Z313" s="116"/>
      <c r="AA313" s="116"/>
      <c r="AB313" s="116"/>
      <c r="AC313" s="116"/>
      <c r="AD313" s="58"/>
      <c r="AE313" s="58"/>
      <c r="AF313" s="58"/>
      <c r="AG313" s="116"/>
      <c r="AH313" s="58"/>
      <c r="AI313" s="58"/>
      <c r="AJ313" s="58"/>
      <c r="AZ313" s="40"/>
      <c r="BA313" s="40"/>
      <c r="BB313" s="40"/>
      <c r="BX313" s="36"/>
      <c r="BY313" s="36"/>
      <c r="BZ313" s="36"/>
      <c r="CA313" s="36"/>
      <c r="CB313" s="36"/>
      <c r="CC313" s="36"/>
    </row>
    <row r="314" spans="1:81" x14ac:dyDescent="0.2">
      <c r="A314" s="53"/>
      <c r="B314" s="54"/>
      <c r="C314" s="55"/>
      <c r="D314" s="55"/>
      <c r="E314" s="55"/>
      <c r="F314" s="55"/>
      <c r="G314" s="55"/>
      <c r="H314" s="55"/>
      <c r="I314" s="55"/>
      <c r="J314" s="55"/>
      <c r="K314" s="55"/>
      <c r="L314" s="55"/>
      <c r="M314" s="56"/>
      <c r="N314" s="57"/>
      <c r="O314" s="58"/>
      <c r="P314" s="812"/>
      <c r="Q314" s="812"/>
      <c r="R314" s="812"/>
      <c r="S314" s="59"/>
      <c r="T314" s="59"/>
      <c r="U314" s="57"/>
      <c r="V314" s="58"/>
      <c r="W314" s="58"/>
      <c r="X314" s="116"/>
      <c r="Y314" s="116"/>
      <c r="Z314" s="116"/>
      <c r="AA314" s="116"/>
      <c r="AB314" s="116"/>
      <c r="AC314" s="116"/>
      <c r="AD314" s="58"/>
      <c r="AE314" s="58"/>
      <c r="AF314" s="58"/>
      <c r="AG314" s="116"/>
      <c r="AH314" s="58"/>
      <c r="AI314" s="58"/>
      <c r="AJ314" s="58"/>
      <c r="AZ314" s="40"/>
      <c r="BA314" s="40"/>
      <c r="BB314" s="40"/>
      <c r="BX314" s="36"/>
      <c r="BY314" s="36"/>
      <c r="BZ314" s="36"/>
      <c r="CA314" s="36"/>
      <c r="CB314" s="36"/>
      <c r="CC314" s="36"/>
    </row>
    <row r="315" spans="1:81" x14ac:dyDescent="0.2">
      <c r="A315" s="53"/>
      <c r="B315" s="54"/>
      <c r="C315" s="55"/>
      <c r="D315" s="55"/>
      <c r="E315" s="55"/>
      <c r="F315" s="55"/>
      <c r="G315" s="55"/>
      <c r="H315" s="55"/>
      <c r="I315" s="55"/>
      <c r="J315" s="55"/>
      <c r="K315" s="55"/>
      <c r="L315" s="55"/>
      <c r="M315" s="56"/>
      <c r="N315" s="57"/>
      <c r="O315" s="58"/>
      <c r="P315" s="812"/>
      <c r="Q315" s="812"/>
      <c r="R315" s="812"/>
      <c r="S315" s="59"/>
      <c r="T315" s="59"/>
      <c r="U315" s="57"/>
      <c r="V315" s="58"/>
      <c r="W315" s="58"/>
      <c r="X315" s="116"/>
      <c r="Y315" s="116"/>
      <c r="Z315" s="116"/>
      <c r="AA315" s="116"/>
      <c r="AB315" s="116"/>
      <c r="AC315" s="116"/>
      <c r="AD315" s="58"/>
      <c r="AE315" s="58"/>
      <c r="AF315" s="58"/>
      <c r="AG315" s="116"/>
      <c r="AH315" s="58"/>
      <c r="AI315" s="58"/>
      <c r="AJ315" s="58"/>
      <c r="AZ315" s="40"/>
      <c r="BA315" s="40"/>
      <c r="BB315" s="40"/>
      <c r="BX315" s="36"/>
      <c r="BY315" s="36"/>
      <c r="BZ315" s="36"/>
      <c r="CA315" s="36"/>
      <c r="CB315" s="36"/>
      <c r="CC315" s="36"/>
    </row>
    <row r="316" spans="1:81" x14ac:dyDescent="0.2">
      <c r="A316" s="53"/>
      <c r="B316" s="54"/>
      <c r="C316" s="55"/>
      <c r="D316" s="55"/>
      <c r="E316" s="55"/>
      <c r="F316" s="55"/>
      <c r="G316" s="55"/>
      <c r="H316" s="55"/>
      <c r="I316" s="55"/>
      <c r="J316" s="55"/>
      <c r="K316" s="55"/>
      <c r="L316" s="55"/>
      <c r="M316" s="56"/>
      <c r="N316" s="57"/>
      <c r="O316" s="58"/>
      <c r="P316" s="812"/>
      <c r="Q316" s="812"/>
      <c r="R316" s="812"/>
      <c r="S316" s="59"/>
      <c r="T316" s="59"/>
      <c r="U316" s="57"/>
      <c r="V316" s="58"/>
      <c r="W316" s="58"/>
      <c r="X316" s="116"/>
      <c r="Y316" s="116"/>
      <c r="Z316" s="116"/>
      <c r="AA316" s="116"/>
      <c r="AB316" s="116"/>
      <c r="AC316" s="116"/>
      <c r="AD316" s="58"/>
      <c r="AE316" s="58"/>
      <c r="AF316" s="58"/>
      <c r="AG316" s="116"/>
      <c r="AH316" s="58"/>
      <c r="AI316" s="58"/>
      <c r="AJ316" s="58"/>
      <c r="AZ316" s="40"/>
      <c r="BA316" s="40"/>
      <c r="BB316" s="40"/>
      <c r="BX316" s="36"/>
      <c r="BY316" s="36"/>
      <c r="BZ316" s="36"/>
      <c r="CA316" s="36"/>
      <c r="CB316" s="36"/>
      <c r="CC316" s="36"/>
    </row>
    <row r="317" spans="1:81" x14ac:dyDescent="0.2">
      <c r="A317" s="53"/>
      <c r="B317" s="54"/>
      <c r="C317" s="55"/>
      <c r="D317" s="55"/>
      <c r="E317" s="55"/>
      <c r="F317" s="55"/>
      <c r="G317" s="55"/>
      <c r="H317" s="55"/>
      <c r="I317" s="55"/>
      <c r="J317" s="55"/>
      <c r="K317" s="55"/>
      <c r="L317" s="55"/>
      <c r="M317" s="56"/>
      <c r="N317" s="57"/>
      <c r="O317" s="58"/>
      <c r="P317" s="812"/>
      <c r="Q317" s="812"/>
      <c r="R317" s="812"/>
      <c r="S317" s="59"/>
      <c r="T317" s="59"/>
      <c r="U317" s="57"/>
      <c r="V317" s="58"/>
      <c r="W317" s="58"/>
      <c r="X317" s="116"/>
      <c r="Y317" s="116"/>
      <c r="Z317" s="116"/>
      <c r="AA317" s="116"/>
      <c r="AB317" s="116"/>
      <c r="AC317" s="116"/>
      <c r="AD317" s="58"/>
      <c r="AE317" s="58"/>
      <c r="AF317" s="58"/>
      <c r="AG317" s="116"/>
      <c r="AH317" s="58"/>
      <c r="AI317" s="58"/>
      <c r="AJ317" s="58"/>
      <c r="AZ317" s="40"/>
      <c r="BA317" s="40"/>
      <c r="BB317" s="40"/>
      <c r="BX317" s="36"/>
      <c r="BY317" s="36"/>
      <c r="BZ317" s="36"/>
      <c r="CA317" s="36"/>
      <c r="CB317" s="36"/>
      <c r="CC317" s="36"/>
    </row>
    <row r="318" spans="1:81" x14ac:dyDescent="0.2">
      <c r="A318" s="53"/>
      <c r="B318" s="54"/>
      <c r="C318" s="55"/>
      <c r="D318" s="55"/>
      <c r="E318" s="55"/>
      <c r="F318" s="55"/>
      <c r="G318" s="55"/>
      <c r="H318" s="55"/>
      <c r="I318" s="55"/>
      <c r="J318" s="55"/>
      <c r="K318" s="55"/>
      <c r="L318" s="55"/>
      <c r="M318" s="56"/>
      <c r="N318" s="57"/>
      <c r="O318" s="58"/>
      <c r="P318" s="812"/>
      <c r="Q318" s="812"/>
      <c r="R318" s="812"/>
      <c r="S318" s="59"/>
      <c r="T318" s="59"/>
      <c r="U318" s="57"/>
      <c r="V318" s="58"/>
      <c r="W318" s="58"/>
      <c r="X318" s="116"/>
      <c r="Y318" s="116"/>
      <c r="Z318" s="116"/>
      <c r="AA318" s="116"/>
      <c r="AB318" s="116"/>
      <c r="AC318" s="116"/>
      <c r="AD318" s="58"/>
      <c r="AE318" s="58"/>
      <c r="AF318" s="58"/>
      <c r="AG318" s="116"/>
      <c r="AH318" s="58"/>
      <c r="AI318" s="58"/>
      <c r="AJ318" s="58"/>
      <c r="AZ318" s="40"/>
      <c r="BA318" s="40"/>
      <c r="BB318" s="40"/>
      <c r="BX318" s="36"/>
      <c r="BY318" s="36"/>
      <c r="BZ318" s="36"/>
      <c r="CA318" s="36"/>
      <c r="CB318" s="36"/>
      <c r="CC318" s="36"/>
    </row>
    <row r="319" spans="1:81" x14ac:dyDescent="0.2">
      <c r="A319" s="53"/>
      <c r="B319" s="54"/>
      <c r="C319" s="55"/>
      <c r="D319" s="55"/>
      <c r="E319" s="55"/>
      <c r="F319" s="55"/>
      <c r="G319" s="55"/>
      <c r="H319" s="55"/>
      <c r="I319" s="55"/>
      <c r="J319" s="55"/>
      <c r="K319" s="55"/>
      <c r="L319" s="55"/>
      <c r="M319" s="56"/>
      <c r="N319" s="57"/>
      <c r="O319" s="58"/>
      <c r="P319" s="812"/>
      <c r="Q319" s="812"/>
      <c r="R319" s="812"/>
      <c r="S319" s="59"/>
      <c r="T319" s="59"/>
      <c r="U319" s="57"/>
      <c r="V319" s="58"/>
      <c r="W319" s="58"/>
      <c r="X319" s="116"/>
      <c r="Y319" s="116"/>
      <c r="Z319" s="116"/>
      <c r="AA319" s="116"/>
      <c r="AB319" s="116"/>
      <c r="AC319" s="116"/>
      <c r="AD319" s="58"/>
      <c r="AE319" s="58"/>
      <c r="AF319" s="58"/>
      <c r="AG319" s="116"/>
      <c r="AH319" s="58"/>
      <c r="AI319" s="58"/>
      <c r="AJ319" s="58"/>
      <c r="AZ319" s="40"/>
      <c r="BA319" s="40"/>
      <c r="BB319" s="40"/>
      <c r="BX319" s="36"/>
      <c r="BY319" s="36"/>
      <c r="BZ319" s="36"/>
      <c r="CA319" s="36"/>
      <c r="CB319" s="36"/>
      <c r="CC319" s="36"/>
    </row>
    <row r="320" spans="1:81" x14ac:dyDescent="0.2">
      <c r="A320" s="53"/>
      <c r="B320" s="54"/>
      <c r="C320" s="55"/>
      <c r="D320" s="55"/>
      <c r="E320" s="55"/>
      <c r="F320" s="55"/>
      <c r="G320" s="55"/>
      <c r="H320" s="55"/>
      <c r="I320" s="55"/>
      <c r="J320" s="55"/>
      <c r="K320" s="55"/>
      <c r="L320" s="55"/>
      <c r="M320" s="56"/>
      <c r="N320" s="57"/>
      <c r="O320" s="58"/>
      <c r="P320" s="812"/>
      <c r="Q320" s="812"/>
      <c r="R320" s="812"/>
      <c r="S320" s="59"/>
      <c r="T320" s="59"/>
      <c r="U320" s="57"/>
      <c r="V320" s="58"/>
      <c r="W320" s="58"/>
      <c r="X320" s="116"/>
      <c r="Y320" s="116"/>
      <c r="Z320" s="116"/>
      <c r="AA320" s="116"/>
      <c r="AB320" s="116"/>
      <c r="AC320" s="116"/>
      <c r="AD320" s="58"/>
      <c r="AE320" s="58"/>
      <c r="AF320" s="58"/>
      <c r="AG320" s="116"/>
      <c r="AH320" s="58"/>
      <c r="AI320" s="58"/>
      <c r="AJ320" s="58"/>
      <c r="AZ320" s="40"/>
      <c r="BA320" s="40"/>
      <c r="BB320" s="40"/>
      <c r="BX320" s="36"/>
      <c r="BY320" s="36"/>
      <c r="BZ320" s="36"/>
      <c r="CA320" s="36"/>
      <c r="CB320" s="36"/>
      <c r="CC320" s="36"/>
    </row>
    <row r="321" spans="1:81" x14ac:dyDescent="0.2">
      <c r="A321" s="53"/>
      <c r="B321" s="54"/>
      <c r="C321" s="55"/>
      <c r="D321" s="55"/>
      <c r="E321" s="55"/>
      <c r="F321" s="55"/>
      <c r="G321" s="55"/>
      <c r="H321" s="55"/>
      <c r="I321" s="55"/>
      <c r="J321" s="55"/>
      <c r="K321" s="55"/>
      <c r="L321" s="55"/>
      <c r="M321" s="56"/>
      <c r="N321" s="57"/>
      <c r="O321" s="58"/>
      <c r="P321" s="812"/>
      <c r="Q321" s="812"/>
      <c r="R321" s="812"/>
      <c r="S321" s="59"/>
      <c r="T321" s="59"/>
      <c r="U321" s="57"/>
      <c r="V321" s="58"/>
      <c r="W321" s="58"/>
      <c r="X321" s="116"/>
      <c r="Y321" s="116"/>
      <c r="Z321" s="116"/>
      <c r="AA321" s="116"/>
      <c r="AB321" s="116"/>
      <c r="AC321" s="116"/>
      <c r="AD321" s="58"/>
      <c r="AE321" s="58"/>
      <c r="AF321" s="58"/>
      <c r="AG321" s="116"/>
      <c r="AH321" s="58"/>
      <c r="AI321" s="58"/>
      <c r="AJ321" s="58"/>
      <c r="AZ321" s="40"/>
      <c r="BA321" s="40"/>
      <c r="BB321" s="40"/>
      <c r="BX321" s="36"/>
      <c r="BY321" s="36"/>
      <c r="BZ321" s="36"/>
      <c r="CA321" s="36"/>
      <c r="CB321" s="36"/>
      <c r="CC321" s="36"/>
    </row>
    <row r="322" spans="1:81" x14ac:dyDescent="0.2">
      <c r="A322" s="53"/>
      <c r="B322" s="54"/>
      <c r="C322" s="55"/>
      <c r="D322" s="55"/>
      <c r="E322" s="55"/>
      <c r="F322" s="55"/>
      <c r="G322" s="55"/>
      <c r="H322" s="55"/>
      <c r="I322" s="55"/>
      <c r="J322" s="55"/>
      <c r="K322" s="55"/>
      <c r="L322" s="55"/>
      <c r="M322" s="56"/>
      <c r="N322" s="57"/>
      <c r="O322" s="58"/>
      <c r="P322" s="812"/>
      <c r="Q322" s="812"/>
      <c r="R322" s="812"/>
      <c r="S322" s="59"/>
      <c r="T322" s="59"/>
      <c r="U322" s="57"/>
      <c r="V322" s="58"/>
      <c r="W322" s="58"/>
      <c r="X322" s="116"/>
      <c r="Y322" s="116"/>
      <c r="Z322" s="116"/>
      <c r="AA322" s="116"/>
      <c r="AB322" s="116"/>
      <c r="AC322" s="116"/>
      <c r="AD322" s="58"/>
      <c r="AE322" s="58"/>
      <c r="AF322" s="58"/>
      <c r="AG322" s="116"/>
      <c r="AH322" s="58"/>
      <c r="AI322" s="58"/>
      <c r="AJ322" s="58"/>
      <c r="AZ322" s="40"/>
      <c r="BA322" s="40"/>
      <c r="BB322" s="40"/>
      <c r="BX322" s="36"/>
      <c r="BY322" s="36"/>
      <c r="BZ322" s="36"/>
      <c r="CA322" s="36"/>
      <c r="CB322" s="36"/>
      <c r="CC322" s="36"/>
    </row>
    <row r="323" spans="1:81" x14ac:dyDescent="0.2">
      <c r="A323" s="53"/>
      <c r="B323" s="54"/>
      <c r="C323" s="55"/>
      <c r="D323" s="55"/>
      <c r="E323" s="55"/>
      <c r="F323" s="55"/>
      <c r="G323" s="55"/>
      <c r="H323" s="55"/>
      <c r="I323" s="55"/>
      <c r="J323" s="55"/>
      <c r="K323" s="55"/>
      <c r="L323" s="55"/>
      <c r="M323" s="56"/>
      <c r="N323" s="57"/>
      <c r="O323" s="58"/>
      <c r="P323" s="812"/>
      <c r="Q323" s="812"/>
      <c r="R323" s="812"/>
      <c r="S323" s="59"/>
      <c r="T323" s="59"/>
      <c r="U323" s="57"/>
      <c r="V323" s="58"/>
      <c r="W323" s="58"/>
      <c r="X323" s="116"/>
      <c r="Y323" s="116"/>
      <c r="Z323" s="116"/>
      <c r="AA323" s="116"/>
      <c r="AB323" s="116"/>
      <c r="AC323" s="116"/>
      <c r="AD323" s="58"/>
      <c r="AE323" s="58"/>
      <c r="AF323" s="58"/>
      <c r="AG323" s="116"/>
      <c r="AH323" s="58"/>
      <c r="AI323" s="58"/>
      <c r="AJ323" s="58"/>
      <c r="AZ323" s="40"/>
      <c r="BA323" s="40"/>
      <c r="BB323" s="40"/>
      <c r="BX323" s="36"/>
      <c r="BY323" s="36"/>
      <c r="BZ323" s="36"/>
      <c r="CA323" s="36"/>
      <c r="CB323" s="36"/>
      <c r="CC323" s="36"/>
    </row>
    <row r="324" spans="1:81" x14ac:dyDescent="0.2">
      <c r="A324" s="53"/>
      <c r="B324" s="54"/>
      <c r="C324" s="55"/>
      <c r="D324" s="55"/>
      <c r="E324" s="55"/>
      <c r="F324" s="55"/>
      <c r="G324" s="55"/>
      <c r="H324" s="55"/>
      <c r="I324" s="55"/>
      <c r="J324" s="55"/>
      <c r="K324" s="55"/>
      <c r="L324" s="55"/>
      <c r="M324" s="56"/>
      <c r="N324" s="57"/>
      <c r="O324" s="58"/>
      <c r="P324" s="812"/>
      <c r="Q324" s="812"/>
      <c r="R324" s="812"/>
      <c r="S324" s="59"/>
      <c r="T324" s="59"/>
      <c r="U324" s="57"/>
      <c r="V324" s="58"/>
      <c r="W324" s="58"/>
      <c r="X324" s="116"/>
      <c r="Y324" s="116"/>
      <c r="Z324" s="116"/>
      <c r="AA324" s="116"/>
      <c r="AB324" s="116"/>
      <c r="AC324" s="116"/>
      <c r="AD324" s="58"/>
      <c r="AE324" s="58"/>
      <c r="AF324" s="58"/>
      <c r="AG324" s="116"/>
      <c r="AH324" s="58"/>
      <c r="AI324" s="58"/>
      <c r="AJ324" s="58"/>
      <c r="AZ324" s="40"/>
      <c r="BA324" s="40"/>
      <c r="BB324" s="40"/>
      <c r="BX324" s="36"/>
      <c r="BY324" s="36"/>
      <c r="BZ324" s="36"/>
      <c r="CA324" s="36"/>
      <c r="CB324" s="36"/>
      <c r="CC324" s="36"/>
    </row>
    <row r="325" spans="1:81" x14ac:dyDescent="0.2">
      <c r="A325" s="53"/>
      <c r="B325" s="54"/>
      <c r="C325" s="55"/>
      <c r="D325" s="55"/>
      <c r="E325" s="55"/>
      <c r="F325" s="55"/>
      <c r="G325" s="55"/>
      <c r="H325" s="55"/>
      <c r="I325" s="55"/>
      <c r="J325" s="55"/>
      <c r="K325" s="55"/>
      <c r="L325" s="55"/>
      <c r="M325" s="56"/>
      <c r="N325" s="57"/>
      <c r="O325" s="58"/>
      <c r="P325" s="812"/>
      <c r="Q325" s="812"/>
      <c r="R325" s="812"/>
      <c r="S325" s="59"/>
      <c r="T325" s="59"/>
      <c r="U325" s="57"/>
      <c r="V325" s="58"/>
      <c r="W325" s="58"/>
      <c r="X325" s="116"/>
      <c r="Y325" s="116"/>
      <c r="Z325" s="116"/>
      <c r="AA325" s="116"/>
      <c r="AB325" s="116"/>
      <c r="AC325" s="116"/>
      <c r="AD325" s="58"/>
      <c r="AE325" s="58"/>
      <c r="AF325" s="58"/>
      <c r="AG325" s="116"/>
      <c r="AH325" s="58"/>
      <c r="AI325" s="58"/>
      <c r="AJ325" s="58"/>
      <c r="AZ325" s="40"/>
      <c r="BA325" s="40"/>
      <c r="BB325" s="40"/>
      <c r="BX325" s="36"/>
      <c r="BY325" s="36"/>
      <c r="BZ325" s="36"/>
      <c r="CA325" s="36"/>
      <c r="CB325" s="36"/>
      <c r="CC325" s="36"/>
    </row>
    <row r="326" spans="1:81" x14ac:dyDescent="0.2">
      <c r="A326" s="53"/>
      <c r="B326" s="54"/>
      <c r="C326" s="55"/>
      <c r="D326" s="55"/>
      <c r="E326" s="55"/>
      <c r="F326" s="55"/>
      <c r="G326" s="55"/>
      <c r="H326" s="55"/>
      <c r="I326" s="55"/>
      <c r="J326" s="55"/>
      <c r="K326" s="55"/>
      <c r="L326" s="55"/>
      <c r="M326" s="56"/>
      <c r="N326" s="57"/>
      <c r="O326" s="58"/>
      <c r="P326" s="812"/>
      <c r="Q326" s="812"/>
      <c r="R326" s="812"/>
      <c r="S326" s="59"/>
      <c r="T326" s="59"/>
      <c r="U326" s="57"/>
      <c r="V326" s="58"/>
      <c r="W326" s="58"/>
      <c r="X326" s="116"/>
      <c r="Y326" s="116"/>
      <c r="Z326" s="116"/>
      <c r="AA326" s="116"/>
      <c r="AB326" s="116"/>
      <c r="AC326" s="116"/>
      <c r="AD326" s="58"/>
      <c r="AE326" s="58"/>
      <c r="AF326" s="58"/>
      <c r="AG326" s="116"/>
      <c r="AH326" s="58"/>
      <c r="AI326" s="58"/>
      <c r="AJ326" s="58"/>
      <c r="AZ326" s="40"/>
      <c r="BA326" s="40"/>
      <c r="BB326" s="40"/>
      <c r="BX326" s="36"/>
      <c r="BY326" s="36"/>
      <c r="BZ326" s="36"/>
      <c r="CA326" s="36"/>
      <c r="CB326" s="36"/>
      <c r="CC326" s="36"/>
    </row>
    <row r="327" spans="1:81" x14ac:dyDescent="0.2">
      <c r="A327" s="53"/>
      <c r="B327" s="54"/>
      <c r="C327" s="55"/>
      <c r="D327" s="55"/>
      <c r="E327" s="55"/>
      <c r="F327" s="55"/>
      <c r="G327" s="55"/>
      <c r="H327" s="55"/>
      <c r="I327" s="55"/>
      <c r="J327" s="55"/>
      <c r="K327" s="55"/>
      <c r="L327" s="55"/>
      <c r="M327" s="56"/>
      <c r="N327" s="57"/>
      <c r="O327" s="58"/>
      <c r="P327" s="812"/>
      <c r="Q327" s="812"/>
      <c r="R327" s="812"/>
      <c r="S327" s="59"/>
      <c r="T327" s="59"/>
      <c r="U327" s="57"/>
      <c r="V327" s="58"/>
      <c r="W327" s="58"/>
      <c r="X327" s="116"/>
      <c r="Y327" s="116"/>
      <c r="Z327" s="116"/>
      <c r="AA327" s="116"/>
      <c r="AB327" s="116"/>
      <c r="AC327" s="116"/>
      <c r="AD327" s="58"/>
      <c r="AE327" s="58"/>
      <c r="AF327" s="58"/>
      <c r="AG327" s="116"/>
      <c r="AH327" s="58"/>
      <c r="AI327" s="58"/>
      <c r="AJ327" s="58"/>
      <c r="AZ327" s="40"/>
      <c r="BA327" s="40"/>
      <c r="BB327" s="40"/>
      <c r="BX327" s="36"/>
      <c r="BY327" s="36"/>
      <c r="BZ327" s="36"/>
      <c r="CA327" s="36"/>
      <c r="CB327" s="36"/>
      <c r="CC327" s="36"/>
    </row>
    <row r="328" spans="1:81" x14ac:dyDescent="0.2">
      <c r="A328" s="53"/>
      <c r="B328" s="54"/>
      <c r="C328" s="55"/>
      <c r="D328" s="55"/>
      <c r="E328" s="55"/>
      <c r="F328" s="55"/>
      <c r="G328" s="55"/>
      <c r="H328" s="55"/>
      <c r="I328" s="55"/>
      <c r="J328" s="55"/>
      <c r="K328" s="55"/>
      <c r="L328" s="55"/>
      <c r="M328" s="56"/>
      <c r="N328" s="57"/>
      <c r="O328" s="58"/>
      <c r="P328" s="812"/>
      <c r="Q328" s="812"/>
      <c r="R328" s="812"/>
      <c r="S328" s="59"/>
      <c r="T328" s="59"/>
      <c r="U328" s="57"/>
      <c r="V328" s="58"/>
      <c r="W328" s="58"/>
      <c r="X328" s="116"/>
      <c r="Y328" s="116"/>
      <c r="Z328" s="116"/>
      <c r="AA328" s="116"/>
      <c r="AB328" s="116"/>
      <c r="AC328" s="116"/>
      <c r="AD328" s="58"/>
      <c r="AE328" s="58"/>
      <c r="AF328" s="58"/>
      <c r="AG328" s="116"/>
      <c r="AH328" s="58"/>
      <c r="AI328" s="58"/>
      <c r="AJ328" s="58"/>
      <c r="AZ328" s="40"/>
      <c r="BA328" s="40"/>
      <c r="BB328" s="40"/>
      <c r="BX328" s="36"/>
      <c r="BY328" s="36"/>
      <c r="BZ328" s="36"/>
      <c r="CA328" s="36"/>
      <c r="CB328" s="36"/>
      <c r="CC328" s="36"/>
    </row>
    <row r="329" spans="1:81" x14ac:dyDescent="0.2">
      <c r="A329" s="53"/>
      <c r="B329" s="54"/>
      <c r="C329" s="55"/>
      <c r="D329" s="55"/>
      <c r="E329" s="55"/>
      <c r="F329" s="55"/>
      <c r="G329" s="55"/>
      <c r="H329" s="55"/>
      <c r="I329" s="55"/>
      <c r="J329" s="55"/>
      <c r="K329" s="55"/>
      <c r="L329" s="55"/>
      <c r="M329" s="56"/>
      <c r="N329" s="57"/>
      <c r="O329" s="58"/>
      <c r="P329" s="812"/>
      <c r="Q329" s="812"/>
      <c r="R329" s="812"/>
      <c r="S329" s="59"/>
      <c r="T329" s="59"/>
      <c r="U329" s="57"/>
      <c r="V329" s="58"/>
      <c r="W329" s="58"/>
      <c r="X329" s="116"/>
      <c r="Y329" s="116"/>
      <c r="Z329" s="116"/>
      <c r="AA329" s="116"/>
      <c r="AB329" s="116"/>
      <c r="AC329" s="116"/>
      <c r="AD329" s="58"/>
      <c r="AE329" s="58"/>
      <c r="AF329" s="58"/>
      <c r="AG329" s="116"/>
      <c r="AH329" s="58"/>
      <c r="AI329" s="58"/>
      <c r="AJ329" s="58"/>
      <c r="AZ329" s="40"/>
      <c r="BA329" s="40"/>
      <c r="BB329" s="40"/>
      <c r="BX329" s="36"/>
      <c r="BY329" s="36"/>
      <c r="BZ329" s="36"/>
      <c r="CA329" s="36"/>
      <c r="CB329" s="36"/>
      <c r="CC329" s="36"/>
    </row>
    <row r="330" spans="1:81" x14ac:dyDescent="0.2">
      <c r="A330" s="53"/>
      <c r="B330" s="54"/>
      <c r="C330" s="55"/>
      <c r="D330" s="55"/>
      <c r="E330" s="55"/>
      <c r="F330" s="55"/>
      <c r="G330" s="55"/>
      <c r="H330" s="55"/>
      <c r="I330" s="55"/>
      <c r="J330" s="55"/>
      <c r="K330" s="55"/>
      <c r="L330" s="55"/>
      <c r="M330" s="56"/>
      <c r="N330" s="57"/>
      <c r="O330" s="58"/>
      <c r="P330" s="812"/>
      <c r="Q330" s="812"/>
      <c r="R330" s="812"/>
      <c r="S330" s="59"/>
      <c r="T330" s="59"/>
      <c r="U330" s="57"/>
      <c r="V330" s="58"/>
      <c r="W330" s="58"/>
      <c r="X330" s="116"/>
      <c r="Y330" s="116"/>
      <c r="Z330" s="116"/>
      <c r="AA330" s="116"/>
      <c r="AB330" s="116"/>
      <c r="AC330" s="116"/>
      <c r="AD330" s="58"/>
      <c r="AE330" s="58"/>
      <c r="AF330" s="58"/>
      <c r="AG330" s="116"/>
      <c r="AH330" s="58"/>
      <c r="AI330" s="58"/>
      <c r="AJ330" s="58"/>
      <c r="AZ330" s="40"/>
      <c r="BA330" s="40"/>
      <c r="BB330" s="40"/>
      <c r="BX330" s="36"/>
      <c r="BY330" s="36"/>
      <c r="BZ330" s="36"/>
      <c r="CA330" s="36"/>
      <c r="CB330" s="36"/>
      <c r="CC330" s="36"/>
    </row>
    <row r="331" spans="1:81" x14ac:dyDescent="0.2">
      <c r="A331" s="53"/>
      <c r="B331" s="54"/>
      <c r="C331" s="55"/>
      <c r="D331" s="55"/>
      <c r="E331" s="55"/>
      <c r="F331" s="55"/>
      <c r="G331" s="55"/>
      <c r="H331" s="55"/>
      <c r="I331" s="55"/>
      <c r="J331" s="55"/>
      <c r="K331" s="55"/>
      <c r="L331" s="55"/>
      <c r="M331" s="56"/>
      <c r="N331" s="57"/>
      <c r="O331" s="58"/>
      <c r="P331" s="812"/>
      <c r="Q331" s="812"/>
      <c r="R331" s="812"/>
      <c r="S331" s="59"/>
      <c r="T331" s="59"/>
      <c r="U331" s="57"/>
      <c r="V331" s="58"/>
      <c r="W331" s="58"/>
      <c r="X331" s="116"/>
      <c r="Y331" s="116"/>
      <c r="Z331" s="116"/>
      <c r="AA331" s="116"/>
      <c r="AB331" s="116"/>
      <c r="AC331" s="116"/>
      <c r="AD331" s="58"/>
      <c r="AE331" s="58"/>
      <c r="AF331" s="58"/>
      <c r="AG331" s="116"/>
      <c r="AH331" s="58"/>
      <c r="AI331" s="58"/>
      <c r="AJ331" s="58"/>
      <c r="AZ331" s="40"/>
      <c r="BA331" s="40"/>
      <c r="BB331" s="40"/>
      <c r="BX331" s="36"/>
      <c r="BY331" s="36"/>
      <c r="BZ331" s="36"/>
      <c r="CA331" s="36"/>
      <c r="CB331" s="36"/>
      <c r="CC331" s="36"/>
    </row>
    <row r="332" spans="1:81" x14ac:dyDescent="0.2">
      <c r="A332" s="53"/>
      <c r="B332" s="54"/>
      <c r="C332" s="55"/>
      <c r="D332" s="55"/>
      <c r="E332" s="55"/>
      <c r="F332" s="55"/>
      <c r="G332" s="55"/>
      <c r="H332" s="55"/>
      <c r="I332" s="55"/>
      <c r="J332" s="55"/>
      <c r="K332" s="55"/>
      <c r="L332" s="55"/>
      <c r="M332" s="56"/>
      <c r="N332" s="57"/>
      <c r="O332" s="58"/>
      <c r="P332" s="812"/>
      <c r="Q332" s="812"/>
      <c r="R332" s="812"/>
      <c r="S332" s="59"/>
      <c r="T332" s="59"/>
      <c r="U332" s="57"/>
      <c r="V332" s="58"/>
      <c r="W332" s="58"/>
      <c r="X332" s="116"/>
      <c r="Y332" s="116"/>
      <c r="Z332" s="116"/>
      <c r="AA332" s="116"/>
      <c r="AB332" s="116"/>
      <c r="AC332" s="116"/>
      <c r="AD332" s="58"/>
      <c r="AE332" s="58"/>
      <c r="AF332" s="58"/>
      <c r="AG332" s="116"/>
      <c r="AH332" s="58"/>
      <c r="AI332" s="58"/>
      <c r="AJ332" s="58"/>
      <c r="AZ332" s="40"/>
      <c r="BA332" s="40"/>
      <c r="BB332" s="40"/>
      <c r="BX332" s="36"/>
      <c r="BY332" s="36"/>
      <c r="BZ332" s="36"/>
      <c r="CA332" s="36"/>
      <c r="CB332" s="36"/>
      <c r="CC332" s="36"/>
    </row>
    <row r="333" spans="1:81" x14ac:dyDescent="0.2">
      <c r="A333" s="53"/>
      <c r="B333" s="54"/>
      <c r="C333" s="55"/>
      <c r="D333" s="55"/>
      <c r="E333" s="55"/>
      <c r="F333" s="55"/>
      <c r="G333" s="55"/>
      <c r="H333" s="55"/>
      <c r="I333" s="55"/>
      <c r="J333" s="55"/>
      <c r="K333" s="55"/>
      <c r="L333" s="55"/>
      <c r="M333" s="56"/>
      <c r="N333" s="57"/>
      <c r="O333" s="58"/>
      <c r="P333" s="812"/>
      <c r="Q333" s="812"/>
      <c r="R333" s="812"/>
      <c r="S333" s="59"/>
      <c r="T333" s="59"/>
      <c r="U333" s="57"/>
      <c r="V333" s="58"/>
      <c r="W333" s="58"/>
      <c r="X333" s="116"/>
      <c r="Y333" s="116"/>
      <c r="Z333" s="116"/>
      <c r="AA333" s="116"/>
      <c r="AB333" s="116"/>
      <c r="AC333" s="116"/>
      <c r="AD333" s="58"/>
      <c r="AE333" s="58"/>
      <c r="AF333" s="58"/>
      <c r="AG333" s="116"/>
      <c r="AH333" s="58"/>
      <c r="AI333" s="58"/>
      <c r="AJ333" s="58"/>
      <c r="AZ333" s="40"/>
      <c r="BA333" s="40"/>
      <c r="BB333" s="40"/>
      <c r="BX333" s="36"/>
      <c r="BY333" s="36"/>
      <c r="BZ333" s="36"/>
      <c r="CA333" s="36"/>
      <c r="CB333" s="36"/>
      <c r="CC333" s="36"/>
    </row>
    <row r="334" spans="1:81" x14ac:dyDescent="0.2">
      <c r="A334" s="53"/>
      <c r="B334" s="54"/>
      <c r="C334" s="55"/>
      <c r="D334" s="55"/>
      <c r="E334" s="55"/>
      <c r="F334" s="55"/>
      <c r="G334" s="55"/>
      <c r="H334" s="55"/>
      <c r="I334" s="55"/>
      <c r="J334" s="55"/>
      <c r="K334" s="55"/>
      <c r="L334" s="55"/>
      <c r="M334" s="56"/>
      <c r="N334" s="57"/>
      <c r="O334" s="58"/>
      <c r="P334" s="812"/>
      <c r="Q334" s="812"/>
      <c r="R334" s="812"/>
      <c r="S334" s="59"/>
      <c r="T334" s="59"/>
      <c r="U334" s="57"/>
      <c r="V334" s="58"/>
      <c r="W334" s="58"/>
      <c r="X334" s="116"/>
      <c r="Y334" s="116"/>
      <c r="Z334" s="116"/>
      <c r="AA334" s="116"/>
      <c r="AB334" s="116"/>
      <c r="AC334" s="116"/>
      <c r="AD334" s="58"/>
      <c r="AE334" s="58"/>
      <c r="AF334" s="58"/>
      <c r="AG334" s="116"/>
      <c r="AH334" s="58"/>
      <c r="AI334" s="58"/>
      <c r="AJ334" s="58"/>
      <c r="AZ334" s="40"/>
      <c r="BA334" s="40"/>
      <c r="BB334" s="40"/>
      <c r="BX334" s="36"/>
      <c r="BY334" s="36"/>
      <c r="BZ334" s="36"/>
      <c r="CA334" s="36"/>
      <c r="CB334" s="36"/>
      <c r="CC334" s="36"/>
    </row>
    <row r="335" spans="1:81" x14ac:dyDescent="0.2">
      <c r="A335" s="53"/>
      <c r="B335" s="54"/>
      <c r="C335" s="55"/>
      <c r="D335" s="55"/>
      <c r="E335" s="55"/>
      <c r="F335" s="55"/>
      <c r="G335" s="55"/>
      <c r="H335" s="55"/>
      <c r="I335" s="55"/>
      <c r="J335" s="55"/>
      <c r="K335" s="55"/>
      <c r="L335" s="55"/>
      <c r="M335" s="56"/>
      <c r="N335" s="57"/>
      <c r="O335" s="58"/>
      <c r="P335" s="812"/>
      <c r="Q335" s="812"/>
      <c r="R335" s="812"/>
      <c r="S335" s="59"/>
      <c r="T335" s="59"/>
      <c r="U335" s="57"/>
      <c r="V335" s="58"/>
      <c r="W335" s="58"/>
      <c r="X335" s="116"/>
      <c r="Y335" s="116"/>
      <c r="Z335" s="116"/>
      <c r="AA335" s="116"/>
      <c r="AB335" s="116"/>
      <c r="AC335" s="116"/>
      <c r="AD335" s="58"/>
      <c r="AE335" s="58"/>
      <c r="AF335" s="58"/>
      <c r="AG335" s="116"/>
      <c r="AH335" s="58"/>
      <c r="AI335" s="58"/>
      <c r="AJ335" s="58"/>
      <c r="AZ335" s="40"/>
      <c r="BA335" s="40"/>
      <c r="BB335" s="40"/>
      <c r="BX335" s="36"/>
      <c r="BY335" s="36"/>
      <c r="BZ335" s="36"/>
      <c r="CA335" s="36"/>
      <c r="CB335" s="36"/>
      <c r="CC335" s="36"/>
    </row>
    <row r="336" spans="1:81" x14ac:dyDescent="0.2">
      <c r="A336" s="53"/>
      <c r="B336" s="54"/>
      <c r="C336" s="55"/>
      <c r="D336" s="55"/>
      <c r="E336" s="55"/>
      <c r="F336" s="55"/>
      <c r="G336" s="55"/>
      <c r="H336" s="55"/>
      <c r="I336" s="55"/>
      <c r="J336" s="55"/>
      <c r="K336" s="55"/>
      <c r="L336" s="55"/>
      <c r="M336" s="56"/>
      <c r="N336" s="57"/>
      <c r="O336" s="58"/>
      <c r="P336" s="812"/>
      <c r="Q336" s="812"/>
      <c r="R336" s="812"/>
      <c r="S336" s="59"/>
      <c r="T336" s="59"/>
      <c r="U336" s="57"/>
      <c r="V336" s="58"/>
      <c r="W336" s="58"/>
      <c r="X336" s="116"/>
      <c r="Y336" s="116"/>
      <c r="Z336" s="116"/>
      <c r="AA336" s="116"/>
      <c r="AB336" s="116"/>
      <c r="AC336" s="116"/>
      <c r="AD336" s="58"/>
      <c r="AE336" s="58"/>
      <c r="AF336" s="58"/>
      <c r="AG336" s="116"/>
      <c r="AH336" s="58"/>
      <c r="AI336" s="58"/>
      <c r="AJ336" s="58"/>
      <c r="AZ336" s="40"/>
      <c r="BA336" s="40"/>
      <c r="BB336" s="40"/>
      <c r="BX336" s="36"/>
      <c r="BY336" s="36"/>
      <c r="BZ336" s="36"/>
      <c r="CA336" s="36"/>
      <c r="CB336" s="36"/>
      <c r="CC336" s="36"/>
    </row>
    <row r="337" spans="1:81" x14ac:dyDescent="0.2">
      <c r="A337" s="53"/>
      <c r="B337" s="54"/>
      <c r="C337" s="55"/>
      <c r="D337" s="55"/>
      <c r="E337" s="55"/>
      <c r="F337" s="55"/>
      <c r="G337" s="55"/>
      <c r="H337" s="55"/>
      <c r="I337" s="55"/>
      <c r="J337" s="55"/>
      <c r="K337" s="55"/>
      <c r="L337" s="55"/>
      <c r="M337" s="56"/>
      <c r="N337" s="57"/>
      <c r="O337" s="58"/>
      <c r="P337" s="812"/>
      <c r="Q337" s="812"/>
      <c r="R337" s="812"/>
      <c r="S337" s="59"/>
      <c r="T337" s="59"/>
      <c r="U337" s="57"/>
      <c r="V337" s="58"/>
      <c r="W337" s="58"/>
      <c r="X337" s="116"/>
      <c r="Y337" s="116"/>
      <c r="Z337" s="116"/>
      <c r="AA337" s="116"/>
      <c r="AB337" s="116"/>
      <c r="AC337" s="116"/>
      <c r="AD337" s="58"/>
      <c r="AE337" s="58"/>
      <c r="AF337" s="58"/>
      <c r="AG337" s="116"/>
      <c r="AH337" s="58"/>
      <c r="AI337" s="58"/>
      <c r="AJ337" s="58"/>
      <c r="AZ337" s="40"/>
      <c r="BA337" s="40"/>
      <c r="BB337" s="40"/>
      <c r="BX337" s="36"/>
      <c r="BY337" s="36"/>
      <c r="BZ337" s="36"/>
      <c r="CA337" s="36"/>
      <c r="CB337" s="36"/>
      <c r="CC337" s="36"/>
    </row>
    <row r="338" spans="1:81" x14ac:dyDescent="0.2">
      <c r="A338" s="53"/>
      <c r="B338" s="54"/>
      <c r="C338" s="55"/>
      <c r="D338" s="55"/>
      <c r="E338" s="55"/>
      <c r="F338" s="55"/>
      <c r="G338" s="55"/>
      <c r="H338" s="55"/>
      <c r="I338" s="55"/>
      <c r="J338" s="55"/>
      <c r="K338" s="55"/>
      <c r="L338" s="55"/>
      <c r="M338" s="56"/>
      <c r="N338" s="57"/>
      <c r="O338" s="58"/>
      <c r="P338" s="812"/>
      <c r="Q338" s="812"/>
      <c r="R338" s="812"/>
      <c r="S338" s="59"/>
      <c r="T338" s="59"/>
      <c r="U338" s="57"/>
      <c r="V338" s="58"/>
      <c r="W338" s="58"/>
      <c r="X338" s="116"/>
      <c r="Y338" s="116"/>
      <c r="Z338" s="116"/>
      <c r="AA338" s="116"/>
      <c r="AB338" s="116"/>
      <c r="AC338" s="116"/>
      <c r="AD338" s="58"/>
      <c r="AE338" s="58"/>
      <c r="AF338" s="58"/>
      <c r="AG338" s="116"/>
      <c r="AH338" s="58"/>
      <c r="AI338" s="58"/>
      <c r="AJ338" s="58"/>
      <c r="AZ338" s="40"/>
      <c r="BA338" s="40"/>
      <c r="BB338" s="40"/>
      <c r="BX338" s="36"/>
      <c r="BY338" s="36"/>
      <c r="BZ338" s="36"/>
      <c r="CA338" s="36"/>
      <c r="CB338" s="36"/>
      <c r="CC338" s="36"/>
    </row>
    <row r="339" spans="1:81" x14ac:dyDescent="0.2">
      <c r="A339" s="53"/>
      <c r="B339" s="54"/>
      <c r="C339" s="55"/>
      <c r="D339" s="55"/>
      <c r="E339" s="55"/>
      <c r="F339" s="55"/>
      <c r="G339" s="55"/>
      <c r="H339" s="55"/>
      <c r="I339" s="55"/>
      <c r="J339" s="55"/>
      <c r="K339" s="55"/>
      <c r="L339" s="55"/>
      <c r="M339" s="56"/>
      <c r="N339" s="57"/>
      <c r="O339" s="58"/>
      <c r="P339" s="812"/>
      <c r="Q339" s="812"/>
      <c r="R339" s="812"/>
      <c r="S339" s="59"/>
      <c r="T339" s="59"/>
      <c r="U339" s="57"/>
      <c r="V339" s="58"/>
      <c r="W339" s="58"/>
      <c r="X339" s="116"/>
      <c r="Y339" s="116"/>
      <c r="Z339" s="116"/>
      <c r="AA339" s="116"/>
      <c r="AB339" s="116"/>
      <c r="AC339" s="116"/>
      <c r="AD339" s="58"/>
      <c r="AE339" s="58"/>
      <c r="AF339" s="58"/>
      <c r="AG339" s="116"/>
      <c r="AH339" s="58"/>
      <c r="AI339" s="58"/>
      <c r="AJ339" s="58"/>
      <c r="AZ339" s="40"/>
      <c r="BA339" s="40"/>
      <c r="BB339" s="40"/>
      <c r="BX339" s="36"/>
      <c r="BY339" s="36"/>
      <c r="BZ339" s="36"/>
      <c r="CA339" s="36"/>
      <c r="CB339" s="36"/>
      <c r="CC339" s="36"/>
    </row>
    <row r="340" spans="1:81" x14ac:dyDescent="0.2">
      <c r="A340" s="53"/>
      <c r="B340" s="54"/>
      <c r="C340" s="55"/>
      <c r="D340" s="55"/>
      <c r="E340" s="55"/>
      <c r="F340" s="55"/>
      <c r="G340" s="55"/>
      <c r="H340" s="55"/>
      <c r="I340" s="55"/>
      <c r="J340" s="55"/>
      <c r="K340" s="55"/>
      <c r="L340" s="55"/>
      <c r="M340" s="56"/>
      <c r="N340" s="57"/>
      <c r="O340" s="58"/>
      <c r="P340" s="812"/>
      <c r="Q340" s="812"/>
      <c r="R340" s="812"/>
      <c r="S340" s="59"/>
      <c r="T340" s="59"/>
      <c r="U340" s="57"/>
      <c r="V340" s="58"/>
      <c r="W340" s="58"/>
      <c r="X340" s="116"/>
      <c r="Y340" s="116"/>
      <c r="Z340" s="116"/>
      <c r="AA340" s="116"/>
      <c r="AB340" s="116"/>
      <c r="AC340" s="116"/>
      <c r="AD340" s="58"/>
      <c r="AE340" s="58"/>
      <c r="AF340" s="58"/>
      <c r="AG340" s="116"/>
      <c r="AH340" s="58"/>
      <c r="AI340" s="58"/>
      <c r="AJ340" s="58"/>
      <c r="AZ340" s="40"/>
      <c r="BA340" s="40"/>
      <c r="BB340" s="40"/>
      <c r="BX340" s="36"/>
      <c r="BY340" s="36"/>
      <c r="BZ340" s="36"/>
      <c r="CA340" s="36"/>
      <c r="CB340" s="36"/>
      <c r="CC340" s="36"/>
    </row>
    <row r="341" spans="1:81" x14ac:dyDescent="0.2">
      <c r="A341" s="53"/>
      <c r="B341" s="54"/>
      <c r="C341" s="55"/>
      <c r="D341" s="55"/>
      <c r="E341" s="55"/>
      <c r="F341" s="55"/>
      <c r="G341" s="55"/>
      <c r="H341" s="55"/>
      <c r="I341" s="55"/>
      <c r="J341" s="55"/>
      <c r="K341" s="55"/>
      <c r="L341" s="55"/>
      <c r="M341" s="56"/>
      <c r="N341" s="57"/>
      <c r="O341" s="58"/>
      <c r="P341" s="812"/>
      <c r="Q341" s="812"/>
      <c r="R341" s="812"/>
      <c r="S341" s="59"/>
      <c r="T341" s="59"/>
      <c r="U341" s="57"/>
      <c r="V341" s="58"/>
      <c r="W341" s="58"/>
      <c r="X341" s="116"/>
      <c r="Y341" s="116"/>
      <c r="Z341" s="116"/>
      <c r="AA341" s="116"/>
      <c r="AB341" s="116"/>
      <c r="AC341" s="116"/>
      <c r="AD341" s="58"/>
      <c r="AE341" s="58"/>
      <c r="AF341" s="58"/>
      <c r="AG341" s="116"/>
      <c r="AH341" s="58"/>
      <c r="AI341" s="58"/>
      <c r="AJ341" s="58"/>
      <c r="AZ341" s="40"/>
      <c r="BA341" s="40"/>
      <c r="BB341" s="40"/>
      <c r="BX341" s="36"/>
      <c r="BY341" s="36"/>
      <c r="BZ341" s="36"/>
      <c r="CA341" s="36"/>
      <c r="CB341" s="36"/>
      <c r="CC341" s="36"/>
    </row>
    <row r="342" spans="1:81" x14ac:dyDescent="0.2">
      <c r="A342" s="53"/>
      <c r="B342" s="54"/>
      <c r="C342" s="55"/>
      <c r="D342" s="55"/>
      <c r="E342" s="55"/>
      <c r="F342" s="55"/>
      <c r="G342" s="55"/>
      <c r="H342" s="55"/>
      <c r="I342" s="55"/>
      <c r="J342" s="55"/>
      <c r="K342" s="55"/>
      <c r="L342" s="55"/>
      <c r="M342" s="56"/>
      <c r="N342" s="57"/>
      <c r="O342" s="58"/>
      <c r="P342" s="812"/>
      <c r="Q342" s="812"/>
      <c r="R342" s="812"/>
      <c r="S342" s="59"/>
      <c r="T342" s="59"/>
      <c r="U342" s="57"/>
      <c r="V342" s="58"/>
      <c r="W342" s="58"/>
      <c r="X342" s="116"/>
      <c r="Y342" s="116"/>
      <c r="Z342" s="116"/>
      <c r="AA342" s="116"/>
      <c r="AB342" s="116"/>
      <c r="AC342" s="116"/>
      <c r="AD342" s="58"/>
      <c r="AE342" s="58"/>
      <c r="AF342" s="58"/>
      <c r="AG342" s="116"/>
      <c r="AH342" s="58"/>
      <c r="AI342" s="58"/>
      <c r="AJ342" s="58"/>
      <c r="AZ342" s="40"/>
      <c r="BA342" s="40"/>
      <c r="BB342" s="40"/>
      <c r="BX342" s="36"/>
      <c r="BY342" s="36"/>
      <c r="BZ342" s="36"/>
      <c r="CA342" s="36"/>
      <c r="CB342" s="36"/>
      <c r="CC342" s="36"/>
    </row>
    <row r="343" spans="1:81" x14ac:dyDescent="0.2">
      <c r="A343" s="53"/>
      <c r="B343" s="54"/>
      <c r="C343" s="55"/>
      <c r="D343" s="55"/>
      <c r="E343" s="55"/>
      <c r="F343" s="55"/>
      <c r="G343" s="55"/>
      <c r="H343" s="55"/>
      <c r="I343" s="55"/>
      <c r="J343" s="55"/>
      <c r="K343" s="55"/>
      <c r="L343" s="55"/>
      <c r="M343" s="56"/>
      <c r="N343" s="57"/>
      <c r="O343" s="58"/>
      <c r="P343" s="812"/>
      <c r="Q343" s="812"/>
      <c r="R343" s="812"/>
      <c r="S343" s="59"/>
      <c r="T343" s="59"/>
      <c r="U343" s="57"/>
      <c r="V343" s="58"/>
      <c r="W343" s="58"/>
      <c r="X343" s="116"/>
      <c r="Y343" s="116"/>
      <c r="Z343" s="116"/>
      <c r="AA343" s="116"/>
      <c r="AB343" s="116"/>
      <c r="AC343" s="116"/>
      <c r="AD343" s="58"/>
      <c r="AE343" s="58"/>
      <c r="AF343" s="58"/>
      <c r="AG343" s="116"/>
      <c r="AH343" s="58"/>
      <c r="AI343" s="58"/>
      <c r="AJ343" s="58"/>
      <c r="AZ343" s="40"/>
      <c r="BA343" s="40"/>
      <c r="BB343" s="40"/>
      <c r="BX343" s="36"/>
      <c r="BY343" s="36"/>
      <c r="BZ343" s="36"/>
      <c r="CA343" s="36"/>
      <c r="CB343" s="36"/>
      <c r="CC343" s="36"/>
    </row>
    <row r="344" spans="1:81" x14ac:dyDescent="0.2">
      <c r="A344" s="53"/>
      <c r="B344" s="54"/>
      <c r="C344" s="55"/>
      <c r="D344" s="55"/>
      <c r="E344" s="55"/>
      <c r="F344" s="55"/>
      <c r="G344" s="55"/>
      <c r="H344" s="55"/>
      <c r="I344" s="55"/>
      <c r="J344" s="55"/>
      <c r="K344" s="55"/>
      <c r="L344" s="55"/>
      <c r="M344" s="56"/>
      <c r="N344" s="57"/>
      <c r="O344" s="58"/>
      <c r="P344" s="812"/>
      <c r="Q344" s="812"/>
      <c r="R344" s="812"/>
      <c r="S344" s="59"/>
      <c r="T344" s="59"/>
      <c r="U344" s="57"/>
      <c r="V344" s="58"/>
      <c r="W344" s="58"/>
      <c r="X344" s="116"/>
      <c r="Y344" s="116"/>
      <c r="Z344" s="116"/>
      <c r="AA344" s="116"/>
      <c r="AB344" s="116"/>
      <c r="AC344" s="116"/>
      <c r="AD344" s="58"/>
      <c r="AE344" s="58"/>
      <c r="AF344" s="58"/>
      <c r="AG344" s="116"/>
      <c r="AH344" s="58"/>
      <c r="AI344" s="58"/>
      <c r="AJ344" s="58"/>
      <c r="AZ344" s="40"/>
      <c r="BA344" s="40"/>
      <c r="BB344" s="40"/>
      <c r="BX344" s="36"/>
      <c r="BY344" s="36"/>
      <c r="BZ344" s="36"/>
      <c r="CA344" s="36"/>
      <c r="CB344" s="36"/>
      <c r="CC344" s="36"/>
    </row>
    <row r="345" spans="1:81" x14ac:dyDescent="0.2">
      <c r="A345" s="53"/>
      <c r="B345" s="54"/>
      <c r="C345" s="55"/>
      <c r="D345" s="55"/>
      <c r="E345" s="55"/>
      <c r="F345" s="55"/>
      <c r="G345" s="55"/>
      <c r="H345" s="55"/>
      <c r="I345" s="55"/>
      <c r="J345" s="55"/>
      <c r="K345" s="55"/>
      <c r="L345" s="55"/>
      <c r="M345" s="56"/>
      <c r="N345" s="57"/>
      <c r="O345" s="58"/>
      <c r="P345" s="812"/>
      <c r="Q345" s="812"/>
      <c r="R345" s="812"/>
      <c r="S345" s="59"/>
      <c r="T345" s="59"/>
      <c r="U345" s="57"/>
      <c r="V345" s="58"/>
      <c r="W345" s="58"/>
      <c r="X345" s="116"/>
      <c r="Y345" s="116"/>
      <c r="Z345" s="116"/>
      <c r="AA345" s="116"/>
      <c r="AB345" s="116"/>
      <c r="AC345" s="116"/>
      <c r="AD345" s="58"/>
      <c r="AE345" s="58"/>
      <c r="AF345" s="58"/>
      <c r="AG345" s="116"/>
      <c r="AH345" s="58"/>
      <c r="AI345" s="58"/>
      <c r="AJ345" s="58"/>
      <c r="AZ345" s="40"/>
      <c r="BA345" s="40"/>
      <c r="BB345" s="40"/>
      <c r="BX345" s="36"/>
      <c r="BY345" s="36"/>
      <c r="BZ345" s="36"/>
      <c r="CA345" s="36"/>
      <c r="CB345" s="36"/>
      <c r="CC345" s="36"/>
    </row>
    <row r="346" spans="1:81" x14ac:dyDescent="0.2">
      <c r="A346" s="53"/>
      <c r="B346" s="54"/>
      <c r="C346" s="55"/>
      <c r="D346" s="55"/>
      <c r="E346" s="55"/>
      <c r="F346" s="55"/>
      <c r="G346" s="55"/>
      <c r="H346" s="55"/>
      <c r="I346" s="55"/>
      <c r="J346" s="55"/>
      <c r="K346" s="55"/>
      <c r="L346" s="55"/>
      <c r="M346" s="56"/>
      <c r="N346" s="57"/>
      <c r="O346" s="58"/>
      <c r="P346" s="812"/>
      <c r="Q346" s="812"/>
      <c r="R346" s="812"/>
      <c r="S346" s="59"/>
      <c r="T346" s="59"/>
      <c r="U346" s="57"/>
      <c r="V346" s="58"/>
      <c r="W346" s="58"/>
      <c r="X346" s="116"/>
      <c r="Y346" s="116"/>
      <c r="Z346" s="116"/>
      <c r="AA346" s="116"/>
      <c r="AB346" s="116"/>
      <c r="AC346" s="116"/>
      <c r="AD346" s="58"/>
      <c r="AE346" s="58"/>
      <c r="AF346" s="58"/>
      <c r="AG346" s="116"/>
      <c r="AH346" s="58"/>
      <c r="AI346" s="58"/>
      <c r="AJ346" s="58"/>
      <c r="AZ346" s="40"/>
      <c r="BA346" s="40"/>
      <c r="BB346" s="40"/>
      <c r="BX346" s="36"/>
      <c r="BY346" s="36"/>
      <c r="BZ346" s="36"/>
      <c r="CA346" s="36"/>
      <c r="CB346" s="36"/>
      <c r="CC346" s="36"/>
    </row>
    <row r="347" spans="1:81" x14ac:dyDescent="0.2">
      <c r="A347" s="53"/>
      <c r="B347" s="54"/>
      <c r="C347" s="55"/>
      <c r="D347" s="55"/>
      <c r="E347" s="55"/>
      <c r="F347" s="55"/>
      <c r="G347" s="55"/>
      <c r="H347" s="55"/>
      <c r="I347" s="55"/>
      <c r="J347" s="55"/>
      <c r="K347" s="55"/>
      <c r="L347" s="55"/>
      <c r="M347" s="56"/>
      <c r="N347" s="57"/>
      <c r="O347" s="58"/>
      <c r="P347" s="812"/>
      <c r="Q347" s="812"/>
      <c r="R347" s="812"/>
      <c r="S347" s="59"/>
      <c r="T347" s="59"/>
      <c r="U347" s="57"/>
      <c r="V347" s="58"/>
      <c r="W347" s="58"/>
      <c r="X347" s="116"/>
      <c r="Y347" s="116"/>
      <c r="Z347" s="116"/>
      <c r="AA347" s="116"/>
      <c r="AB347" s="116"/>
      <c r="AC347" s="116"/>
      <c r="AD347" s="58"/>
      <c r="AE347" s="58"/>
      <c r="AF347" s="58"/>
      <c r="AG347" s="116"/>
      <c r="AH347" s="58"/>
      <c r="AI347" s="58"/>
      <c r="AJ347" s="58"/>
      <c r="AZ347" s="40"/>
      <c r="BA347" s="40"/>
      <c r="BB347" s="40"/>
      <c r="BX347" s="36"/>
      <c r="BY347" s="36"/>
      <c r="BZ347" s="36"/>
      <c r="CA347" s="36"/>
      <c r="CB347" s="36"/>
      <c r="CC347" s="36"/>
    </row>
    <row r="348" spans="1:81" x14ac:dyDescent="0.2">
      <c r="A348" s="53"/>
      <c r="B348" s="54"/>
      <c r="C348" s="55"/>
      <c r="D348" s="55"/>
      <c r="E348" s="55"/>
      <c r="F348" s="55"/>
      <c r="G348" s="55"/>
      <c r="H348" s="55"/>
      <c r="I348" s="55"/>
      <c r="J348" s="55"/>
      <c r="K348" s="55"/>
      <c r="L348" s="55"/>
      <c r="M348" s="56"/>
      <c r="N348" s="57"/>
      <c r="O348" s="58"/>
      <c r="P348" s="812"/>
      <c r="Q348" s="812"/>
      <c r="R348" s="812"/>
      <c r="S348" s="59"/>
      <c r="T348" s="59"/>
      <c r="U348" s="57"/>
      <c r="V348" s="58"/>
      <c r="W348" s="58"/>
      <c r="X348" s="116"/>
      <c r="Y348" s="116"/>
      <c r="Z348" s="116"/>
      <c r="AA348" s="116"/>
      <c r="AB348" s="116"/>
      <c r="AC348" s="116"/>
      <c r="AD348" s="58"/>
      <c r="AE348" s="58"/>
      <c r="AF348" s="58"/>
      <c r="AG348" s="116"/>
      <c r="AH348" s="58"/>
      <c r="AI348" s="58"/>
      <c r="AJ348" s="58"/>
      <c r="AZ348" s="40"/>
      <c r="BA348" s="40"/>
      <c r="BB348" s="40"/>
      <c r="BX348" s="36"/>
      <c r="BY348" s="36"/>
      <c r="BZ348" s="36"/>
      <c r="CA348" s="36"/>
      <c r="CB348" s="36"/>
      <c r="CC348" s="36"/>
    </row>
    <row r="349" spans="1:81" x14ac:dyDescent="0.2">
      <c r="A349" s="53"/>
      <c r="B349" s="54"/>
      <c r="C349" s="55"/>
      <c r="D349" s="55"/>
      <c r="E349" s="55"/>
      <c r="F349" s="55"/>
      <c r="G349" s="55"/>
      <c r="H349" s="55"/>
      <c r="I349" s="55"/>
      <c r="J349" s="55"/>
      <c r="K349" s="55"/>
      <c r="L349" s="55"/>
      <c r="M349" s="56"/>
      <c r="N349" s="57"/>
      <c r="O349" s="58"/>
      <c r="P349" s="812"/>
      <c r="Q349" s="812"/>
      <c r="R349" s="812"/>
      <c r="S349" s="59"/>
      <c r="T349" s="59"/>
      <c r="U349" s="57"/>
      <c r="V349" s="58"/>
      <c r="W349" s="58"/>
      <c r="X349" s="116"/>
      <c r="Y349" s="116"/>
      <c r="Z349" s="116"/>
      <c r="AA349" s="116"/>
      <c r="AB349" s="116"/>
      <c r="AC349" s="116"/>
      <c r="AD349" s="58"/>
      <c r="AE349" s="58"/>
      <c r="AF349" s="58"/>
      <c r="AG349" s="116"/>
      <c r="AH349" s="58"/>
      <c r="AI349" s="58"/>
      <c r="AJ349" s="58"/>
      <c r="AZ349" s="40"/>
      <c r="BA349" s="40"/>
      <c r="BB349" s="40"/>
      <c r="BX349" s="36"/>
      <c r="BY349" s="36"/>
      <c r="BZ349" s="36"/>
      <c r="CA349" s="36"/>
      <c r="CB349" s="36"/>
      <c r="CC349" s="36"/>
    </row>
    <row r="350" spans="1:81" x14ac:dyDescent="0.2">
      <c r="A350" s="53"/>
      <c r="B350" s="54"/>
      <c r="C350" s="55"/>
      <c r="D350" s="55"/>
      <c r="E350" s="55"/>
      <c r="F350" s="55"/>
      <c r="G350" s="55"/>
      <c r="H350" s="55"/>
      <c r="I350" s="55"/>
      <c r="J350" s="55"/>
      <c r="K350" s="55"/>
      <c r="L350" s="55"/>
      <c r="M350" s="56"/>
      <c r="N350" s="57"/>
      <c r="O350" s="58"/>
      <c r="P350" s="812"/>
      <c r="Q350" s="812"/>
      <c r="R350" s="812"/>
      <c r="S350" s="59"/>
      <c r="T350" s="59"/>
      <c r="U350" s="57"/>
      <c r="V350" s="58"/>
      <c r="W350" s="58"/>
      <c r="X350" s="116"/>
      <c r="Y350" s="116"/>
      <c r="Z350" s="116"/>
      <c r="AA350" s="116"/>
      <c r="AB350" s="116"/>
      <c r="AC350" s="116"/>
      <c r="AD350" s="58"/>
      <c r="AE350" s="58"/>
      <c r="AF350" s="58"/>
      <c r="AG350" s="116"/>
      <c r="AH350" s="58"/>
      <c r="AI350" s="58"/>
      <c r="AJ350" s="58"/>
      <c r="AZ350" s="40"/>
      <c r="BA350" s="40"/>
      <c r="BB350" s="40"/>
      <c r="BX350" s="36"/>
      <c r="BY350" s="36"/>
      <c r="BZ350" s="36"/>
      <c r="CA350" s="36"/>
      <c r="CB350" s="36"/>
      <c r="CC350" s="36"/>
    </row>
    <row r="351" spans="1:81" x14ac:dyDescent="0.2">
      <c r="A351" s="53"/>
      <c r="B351" s="54"/>
      <c r="C351" s="55"/>
      <c r="D351" s="55"/>
      <c r="E351" s="55"/>
      <c r="F351" s="55"/>
      <c r="G351" s="55"/>
      <c r="H351" s="55"/>
      <c r="I351" s="55"/>
      <c r="J351" s="55"/>
      <c r="K351" s="55"/>
      <c r="L351" s="55"/>
      <c r="M351" s="56"/>
      <c r="N351" s="57"/>
      <c r="O351" s="58"/>
      <c r="P351" s="812"/>
      <c r="Q351" s="812"/>
      <c r="R351" s="812"/>
      <c r="S351" s="59"/>
      <c r="T351" s="59"/>
      <c r="U351" s="57"/>
      <c r="V351" s="58"/>
      <c r="W351" s="58"/>
      <c r="X351" s="116"/>
      <c r="Y351" s="116"/>
      <c r="Z351" s="116"/>
      <c r="AA351" s="116"/>
      <c r="AB351" s="116"/>
      <c r="AC351" s="116"/>
      <c r="AD351" s="58"/>
      <c r="AE351" s="58"/>
      <c r="AF351" s="58"/>
      <c r="AG351" s="116"/>
      <c r="AH351" s="58"/>
      <c r="AI351" s="58"/>
      <c r="AJ351" s="58"/>
      <c r="AZ351" s="40"/>
      <c r="BA351" s="40"/>
      <c r="BB351" s="40"/>
      <c r="BX351" s="36"/>
      <c r="BY351" s="36"/>
      <c r="BZ351" s="36"/>
      <c r="CA351" s="36"/>
      <c r="CB351" s="36"/>
      <c r="CC351" s="36"/>
    </row>
    <row r="352" spans="1:81" x14ac:dyDescent="0.2">
      <c r="A352" s="53"/>
      <c r="B352" s="54"/>
      <c r="C352" s="55"/>
      <c r="D352" s="55"/>
      <c r="E352" s="55"/>
      <c r="F352" s="55"/>
      <c r="G352" s="55"/>
      <c r="H352" s="55"/>
      <c r="I352" s="55"/>
      <c r="J352" s="55"/>
      <c r="K352" s="55"/>
      <c r="L352" s="55"/>
      <c r="M352" s="56"/>
      <c r="N352" s="57"/>
      <c r="O352" s="58"/>
      <c r="P352" s="812"/>
      <c r="Q352" s="812"/>
      <c r="R352" s="812"/>
      <c r="S352" s="59"/>
      <c r="T352" s="59"/>
      <c r="U352" s="57"/>
      <c r="V352" s="58"/>
      <c r="W352" s="58"/>
      <c r="X352" s="116"/>
      <c r="Y352" s="116"/>
      <c r="Z352" s="116"/>
      <c r="AA352" s="116"/>
      <c r="AB352" s="116"/>
      <c r="AC352" s="116"/>
      <c r="AD352" s="58"/>
      <c r="AE352" s="58"/>
      <c r="AF352" s="58"/>
      <c r="AG352" s="116"/>
      <c r="AH352" s="58"/>
      <c r="AI352" s="58"/>
      <c r="AJ352" s="58"/>
      <c r="AZ352" s="40"/>
      <c r="BA352" s="40"/>
      <c r="BB352" s="40"/>
      <c r="BX352" s="36"/>
      <c r="BY352" s="36"/>
      <c r="BZ352" s="36"/>
      <c r="CA352" s="36"/>
      <c r="CB352" s="36"/>
      <c r="CC352" s="36"/>
    </row>
    <row r="353" spans="1:81" x14ac:dyDescent="0.2">
      <c r="A353" s="53"/>
      <c r="B353" s="54"/>
      <c r="C353" s="55"/>
      <c r="D353" s="55"/>
      <c r="E353" s="55"/>
      <c r="F353" s="55"/>
      <c r="G353" s="55"/>
      <c r="H353" s="55"/>
      <c r="I353" s="55"/>
      <c r="J353" s="55"/>
      <c r="K353" s="55"/>
      <c r="L353" s="55"/>
      <c r="M353" s="56"/>
      <c r="N353" s="57"/>
      <c r="O353" s="58"/>
      <c r="P353" s="812"/>
      <c r="Q353" s="812"/>
      <c r="R353" s="812"/>
      <c r="S353" s="59"/>
      <c r="T353" s="59"/>
      <c r="U353" s="57"/>
      <c r="V353" s="58"/>
      <c r="W353" s="58"/>
      <c r="X353" s="116"/>
      <c r="Y353" s="116"/>
      <c r="Z353" s="116"/>
      <c r="AA353" s="116"/>
      <c r="AB353" s="116"/>
      <c r="AC353" s="116"/>
      <c r="AD353" s="58"/>
      <c r="AE353" s="58"/>
      <c r="AF353" s="58"/>
      <c r="AG353" s="116"/>
      <c r="AH353" s="58"/>
      <c r="AI353" s="58"/>
      <c r="AJ353" s="58"/>
      <c r="AZ353" s="40"/>
      <c r="BA353" s="40"/>
      <c r="BB353" s="40"/>
      <c r="BX353" s="36"/>
      <c r="BY353" s="36"/>
      <c r="BZ353" s="36"/>
      <c r="CA353" s="36"/>
      <c r="CB353" s="36"/>
      <c r="CC353" s="36"/>
    </row>
    <row r="354" spans="1:81" x14ac:dyDescent="0.2">
      <c r="A354" s="53"/>
      <c r="B354" s="54"/>
      <c r="C354" s="55"/>
      <c r="D354" s="55"/>
      <c r="E354" s="55"/>
      <c r="F354" s="55"/>
      <c r="G354" s="55"/>
      <c r="H354" s="55"/>
      <c r="I354" s="55"/>
      <c r="J354" s="55"/>
      <c r="K354" s="55"/>
      <c r="L354" s="55"/>
      <c r="M354" s="56"/>
      <c r="N354" s="57"/>
      <c r="O354" s="58"/>
      <c r="P354" s="812"/>
      <c r="Q354" s="812"/>
      <c r="R354" s="812"/>
      <c r="S354" s="59"/>
      <c r="T354" s="59"/>
      <c r="U354" s="57"/>
      <c r="V354" s="58"/>
      <c r="W354" s="58"/>
      <c r="X354" s="116"/>
      <c r="Y354" s="116"/>
      <c r="Z354" s="116"/>
      <c r="AA354" s="116"/>
      <c r="AB354" s="116"/>
      <c r="AC354" s="116"/>
      <c r="AD354" s="58"/>
      <c r="AE354" s="58"/>
      <c r="AF354" s="58"/>
      <c r="AG354" s="116"/>
      <c r="AH354" s="58"/>
      <c r="AI354" s="58"/>
      <c r="AJ354" s="58"/>
      <c r="AZ354" s="40"/>
      <c r="BA354" s="40"/>
      <c r="BB354" s="40"/>
      <c r="BX354" s="36"/>
      <c r="BY354" s="36"/>
      <c r="BZ354" s="36"/>
      <c r="CA354" s="36"/>
      <c r="CB354" s="36"/>
      <c r="CC354" s="36"/>
    </row>
    <row r="355" spans="1:81" x14ac:dyDescent="0.2">
      <c r="A355" s="53"/>
      <c r="B355" s="54"/>
      <c r="C355" s="55"/>
      <c r="D355" s="55"/>
      <c r="E355" s="55"/>
      <c r="F355" s="55"/>
      <c r="G355" s="55"/>
      <c r="H355" s="55"/>
      <c r="I355" s="55"/>
      <c r="J355" s="55"/>
      <c r="K355" s="55"/>
      <c r="L355" s="55"/>
      <c r="M355" s="56"/>
      <c r="N355" s="57"/>
      <c r="O355" s="58"/>
      <c r="P355" s="812"/>
      <c r="Q355" s="812"/>
      <c r="R355" s="812"/>
      <c r="S355" s="59"/>
      <c r="T355" s="59"/>
      <c r="U355" s="57"/>
      <c r="V355" s="58"/>
      <c r="W355" s="58"/>
      <c r="X355" s="116"/>
      <c r="Y355" s="116"/>
      <c r="Z355" s="116"/>
      <c r="AA355" s="116"/>
      <c r="AB355" s="116"/>
      <c r="AC355" s="116"/>
      <c r="AD355" s="58"/>
      <c r="AE355" s="58"/>
      <c r="AF355" s="58"/>
      <c r="AG355" s="116"/>
      <c r="AH355" s="58"/>
      <c r="AI355" s="58"/>
      <c r="AJ355" s="58"/>
      <c r="AZ355" s="40"/>
      <c r="BA355" s="40"/>
      <c r="BB355" s="40"/>
      <c r="BX355" s="36"/>
      <c r="BY355" s="36"/>
      <c r="BZ355" s="36"/>
      <c r="CA355" s="36"/>
      <c r="CB355" s="36"/>
      <c r="CC355" s="36"/>
    </row>
    <row r="356" spans="1:81" x14ac:dyDescent="0.2">
      <c r="A356" s="53"/>
      <c r="B356" s="54"/>
      <c r="C356" s="55"/>
      <c r="D356" s="55"/>
      <c r="E356" s="55"/>
      <c r="F356" s="55"/>
      <c r="G356" s="55"/>
      <c r="H356" s="55"/>
      <c r="I356" s="55"/>
      <c r="J356" s="55"/>
      <c r="K356" s="55"/>
      <c r="L356" s="55"/>
      <c r="M356" s="56"/>
      <c r="N356" s="57"/>
      <c r="O356" s="58"/>
      <c r="P356" s="812"/>
      <c r="Q356" s="812"/>
      <c r="R356" s="812"/>
      <c r="S356" s="59"/>
      <c r="T356" s="59"/>
      <c r="U356" s="57"/>
      <c r="V356" s="58"/>
      <c r="W356" s="58"/>
      <c r="X356" s="116"/>
      <c r="Y356" s="116"/>
      <c r="Z356" s="116"/>
      <c r="AA356" s="116"/>
      <c r="AB356" s="116"/>
      <c r="AC356" s="116"/>
      <c r="AD356" s="58"/>
      <c r="AE356" s="58"/>
      <c r="AF356" s="58"/>
      <c r="AG356" s="116"/>
      <c r="AH356" s="58"/>
      <c r="AI356" s="58"/>
      <c r="AJ356" s="58"/>
      <c r="AZ356" s="40"/>
      <c r="BA356" s="40"/>
      <c r="BB356" s="40"/>
      <c r="BX356" s="36"/>
      <c r="BY356" s="36"/>
      <c r="BZ356" s="36"/>
      <c r="CA356" s="36"/>
      <c r="CB356" s="36"/>
      <c r="CC356" s="36"/>
    </row>
    <row r="357" spans="1:81" x14ac:dyDescent="0.2">
      <c r="A357" s="53"/>
      <c r="B357" s="54"/>
      <c r="C357" s="55"/>
      <c r="D357" s="55"/>
      <c r="E357" s="55"/>
      <c r="F357" s="55"/>
      <c r="G357" s="55"/>
      <c r="H357" s="55"/>
      <c r="I357" s="55"/>
      <c r="J357" s="55"/>
      <c r="K357" s="55"/>
      <c r="L357" s="55"/>
      <c r="M357" s="56"/>
      <c r="N357" s="57"/>
      <c r="O357" s="58"/>
      <c r="P357" s="812"/>
      <c r="Q357" s="812"/>
      <c r="R357" s="812"/>
      <c r="S357" s="59"/>
      <c r="T357" s="59"/>
      <c r="U357" s="57"/>
      <c r="V357" s="58"/>
      <c r="W357" s="58"/>
      <c r="X357" s="116"/>
      <c r="Y357" s="116"/>
      <c r="Z357" s="116"/>
      <c r="AA357" s="116"/>
      <c r="AB357" s="116"/>
      <c r="AC357" s="116"/>
      <c r="AD357" s="58"/>
      <c r="AE357" s="58"/>
      <c r="AF357" s="58"/>
      <c r="AG357" s="116"/>
      <c r="AH357" s="58"/>
      <c r="AI357" s="58"/>
      <c r="AJ357" s="58"/>
      <c r="AZ357" s="40"/>
      <c r="BA357" s="40"/>
      <c r="BB357" s="40"/>
      <c r="BX357" s="36"/>
      <c r="BY357" s="36"/>
      <c r="BZ357" s="36"/>
      <c r="CA357" s="36"/>
      <c r="CB357" s="36"/>
      <c r="CC357" s="36"/>
    </row>
    <row r="358" spans="1:81" x14ac:dyDescent="0.2">
      <c r="A358" s="53"/>
      <c r="B358" s="54"/>
      <c r="C358" s="55"/>
      <c r="D358" s="55"/>
      <c r="E358" s="55"/>
      <c r="F358" s="55"/>
      <c r="G358" s="55"/>
      <c r="H358" s="55"/>
      <c r="I358" s="55"/>
      <c r="J358" s="55"/>
      <c r="K358" s="55"/>
      <c r="L358" s="55"/>
      <c r="M358" s="56"/>
      <c r="N358" s="57"/>
      <c r="O358" s="58"/>
      <c r="P358" s="812"/>
      <c r="Q358" s="812"/>
      <c r="R358" s="812"/>
      <c r="S358" s="59"/>
      <c r="T358" s="59"/>
      <c r="U358" s="57"/>
      <c r="V358" s="58"/>
      <c r="W358" s="58"/>
      <c r="X358" s="116"/>
      <c r="Y358" s="116"/>
      <c r="Z358" s="116"/>
      <c r="AA358" s="116"/>
      <c r="AB358" s="116"/>
      <c r="AC358" s="116"/>
      <c r="AD358" s="58"/>
      <c r="AE358" s="58"/>
      <c r="AF358" s="58"/>
      <c r="AG358" s="116"/>
      <c r="AH358" s="58"/>
      <c r="AI358" s="58"/>
      <c r="AJ358" s="58"/>
      <c r="AZ358" s="40"/>
      <c r="BA358" s="40"/>
      <c r="BB358" s="40"/>
      <c r="BX358" s="36"/>
      <c r="BY358" s="36"/>
      <c r="BZ358" s="36"/>
      <c r="CA358" s="36"/>
      <c r="CB358" s="36"/>
      <c r="CC358" s="36"/>
    </row>
    <row r="359" spans="1:81" x14ac:dyDescent="0.2">
      <c r="A359" s="53"/>
      <c r="B359" s="54"/>
      <c r="C359" s="55"/>
      <c r="D359" s="55"/>
      <c r="E359" s="55"/>
      <c r="F359" s="55"/>
      <c r="G359" s="55"/>
      <c r="H359" s="55"/>
      <c r="I359" s="55"/>
      <c r="J359" s="55"/>
      <c r="K359" s="55"/>
      <c r="L359" s="55"/>
      <c r="M359" s="56"/>
      <c r="N359" s="57"/>
      <c r="O359" s="58"/>
      <c r="P359" s="812"/>
      <c r="Q359" s="812"/>
      <c r="R359" s="812"/>
      <c r="S359" s="59"/>
      <c r="T359" s="59"/>
      <c r="U359" s="57"/>
      <c r="V359" s="58"/>
      <c r="W359" s="58"/>
      <c r="X359" s="116"/>
      <c r="Y359" s="116"/>
      <c r="Z359" s="116"/>
      <c r="AA359" s="116"/>
      <c r="AB359" s="116"/>
      <c r="AC359" s="116"/>
      <c r="AD359" s="58"/>
      <c r="AE359" s="58"/>
      <c r="AF359" s="58"/>
      <c r="AG359" s="116"/>
      <c r="AH359" s="58"/>
      <c r="AI359" s="58"/>
      <c r="AJ359" s="58"/>
      <c r="AZ359" s="40"/>
      <c r="BA359" s="40"/>
      <c r="BB359" s="40"/>
      <c r="BX359" s="36"/>
      <c r="BY359" s="36"/>
      <c r="BZ359" s="36"/>
      <c r="CA359" s="36"/>
      <c r="CB359" s="36"/>
      <c r="CC359" s="36"/>
    </row>
    <row r="360" spans="1:81" x14ac:dyDescent="0.2">
      <c r="A360" s="53"/>
      <c r="B360" s="54"/>
      <c r="C360" s="55"/>
      <c r="D360" s="55"/>
      <c r="E360" s="55"/>
      <c r="F360" s="55"/>
      <c r="G360" s="55"/>
      <c r="H360" s="55"/>
      <c r="I360" s="55"/>
      <c r="J360" s="55"/>
      <c r="K360" s="55"/>
      <c r="L360" s="55"/>
      <c r="M360" s="56"/>
      <c r="N360" s="57"/>
      <c r="O360" s="58"/>
      <c r="P360" s="812"/>
      <c r="Q360" s="812"/>
      <c r="R360" s="812"/>
      <c r="S360" s="59"/>
      <c r="T360" s="59"/>
      <c r="U360" s="57"/>
      <c r="V360" s="58"/>
      <c r="W360" s="58"/>
      <c r="X360" s="116"/>
      <c r="Y360" s="116"/>
      <c r="Z360" s="116"/>
      <c r="AA360" s="116"/>
      <c r="AB360" s="116"/>
      <c r="AC360" s="116"/>
      <c r="AD360" s="58"/>
      <c r="AE360" s="58"/>
      <c r="AF360" s="58"/>
      <c r="AG360" s="116"/>
      <c r="AH360" s="58"/>
      <c r="AI360" s="58"/>
      <c r="AJ360" s="58"/>
      <c r="AZ360" s="40"/>
      <c r="BA360" s="40"/>
      <c r="BB360" s="40"/>
      <c r="BX360" s="36"/>
      <c r="BY360" s="36"/>
      <c r="BZ360" s="36"/>
      <c r="CA360" s="36"/>
      <c r="CB360" s="36"/>
      <c r="CC360" s="36"/>
    </row>
    <row r="361" spans="1:81" x14ac:dyDescent="0.2">
      <c r="A361" s="53"/>
      <c r="B361" s="54"/>
      <c r="C361" s="55"/>
      <c r="D361" s="55"/>
      <c r="E361" s="55"/>
      <c r="F361" s="55"/>
      <c r="G361" s="55"/>
      <c r="H361" s="55"/>
      <c r="I361" s="55"/>
      <c r="J361" s="55"/>
      <c r="K361" s="55"/>
      <c r="L361" s="55"/>
      <c r="M361" s="56"/>
      <c r="N361" s="57"/>
      <c r="O361" s="58"/>
      <c r="P361" s="812"/>
      <c r="Q361" s="812"/>
      <c r="R361" s="812"/>
      <c r="S361" s="59"/>
      <c r="T361" s="59"/>
      <c r="U361" s="57"/>
      <c r="V361" s="58"/>
      <c r="W361" s="58"/>
      <c r="X361" s="116"/>
      <c r="Y361" s="116"/>
      <c r="Z361" s="116"/>
      <c r="AA361" s="116"/>
      <c r="AB361" s="116"/>
      <c r="AC361" s="116"/>
      <c r="AD361" s="58"/>
      <c r="AE361" s="58"/>
      <c r="AF361" s="58"/>
      <c r="AG361" s="116"/>
      <c r="AH361" s="58"/>
      <c r="AI361" s="58"/>
      <c r="AJ361" s="58"/>
      <c r="AZ361" s="40"/>
      <c r="BA361" s="40"/>
      <c r="BB361" s="40"/>
      <c r="BX361" s="36"/>
      <c r="BY361" s="36"/>
      <c r="BZ361" s="36"/>
      <c r="CA361" s="36"/>
      <c r="CB361" s="36"/>
      <c r="CC361" s="36"/>
    </row>
    <row r="362" spans="1:81" x14ac:dyDescent="0.2">
      <c r="A362" s="53"/>
      <c r="B362" s="54"/>
      <c r="C362" s="55"/>
      <c r="D362" s="55"/>
      <c r="E362" s="55"/>
      <c r="F362" s="55"/>
      <c r="G362" s="55"/>
      <c r="H362" s="55"/>
      <c r="I362" s="55"/>
      <c r="J362" s="55"/>
      <c r="K362" s="55"/>
      <c r="L362" s="55"/>
      <c r="M362" s="56"/>
      <c r="N362" s="57"/>
      <c r="O362" s="58"/>
      <c r="P362" s="812"/>
      <c r="Q362" s="812"/>
      <c r="R362" s="812"/>
      <c r="S362" s="59"/>
      <c r="T362" s="59"/>
      <c r="U362" s="57"/>
      <c r="V362" s="58"/>
      <c r="W362" s="58"/>
      <c r="X362" s="116"/>
      <c r="Y362" s="116"/>
      <c r="Z362" s="116"/>
      <c r="AA362" s="116"/>
      <c r="AB362" s="116"/>
      <c r="AC362" s="116"/>
      <c r="AD362" s="58"/>
      <c r="AE362" s="58"/>
      <c r="AF362" s="58"/>
      <c r="AG362" s="116"/>
      <c r="AH362" s="58"/>
      <c r="AI362" s="58"/>
      <c r="AJ362" s="58"/>
      <c r="AZ362" s="40"/>
      <c r="BA362" s="40"/>
      <c r="BB362" s="40"/>
      <c r="BX362" s="36"/>
      <c r="BY362" s="36"/>
      <c r="BZ362" s="36"/>
      <c r="CA362" s="36"/>
      <c r="CB362" s="36"/>
      <c r="CC362" s="36"/>
    </row>
    <row r="363" spans="1:81" x14ac:dyDescent="0.2">
      <c r="A363" s="53"/>
      <c r="B363" s="54"/>
      <c r="C363" s="55"/>
      <c r="D363" s="55"/>
      <c r="E363" s="55"/>
      <c r="F363" s="55"/>
      <c r="G363" s="55"/>
      <c r="H363" s="55"/>
      <c r="I363" s="55"/>
      <c r="J363" s="55"/>
      <c r="K363" s="55"/>
      <c r="L363" s="55"/>
      <c r="M363" s="56"/>
      <c r="N363" s="57"/>
      <c r="O363" s="58"/>
      <c r="P363" s="812"/>
      <c r="Q363" s="812"/>
      <c r="R363" s="812"/>
      <c r="S363" s="59"/>
      <c r="T363" s="59"/>
      <c r="U363" s="57"/>
      <c r="V363" s="58"/>
      <c r="W363" s="58"/>
      <c r="X363" s="116"/>
      <c r="Y363" s="116"/>
      <c r="Z363" s="116"/>
      <c r="AA363" s="116"/>
      <c r="AB363" s="116"/>
      <c r="AC363" s="116"/>
      <c r="AD363" s="58"/>
      <c r="AE363" s="58"/>
      <c r="AF363" s="58"/>
      <c r="AG363" s="116"/>
      <c r="AH363" s="58"/>
      <c r="AI363" s="58"/>
      <c r="AJ363" s="58"/>
      <c r="AZ363" s="40"/>
      <c r="BA363" s="40"/>
      <c r="BB363" s="40"/>
      <c r="BX363" s="36"/>
      <c r="BY363" s="36"/>
      <c r="BZ363" s="36"/>
      <c r="CA363" s="36"/>
      <c r="CB363" s="36"/>
      <c r="CC363" s="36"/>
    </row>
    <row r="364" spans="1:81" x14ac:dyDescent="0.2">
      <c r="A364" s="53"/>
      <c r="B364" s="54"/>
      <c r="C364" s="55"/>
      <c r="D364" s="55"/>
      <c r="E364" s="55"/>
      <c r="F364" s="55"/>
      <c r="G364" s="55"/>
      <c r="H364" s="55"/>
      <c r="I364" s="55"/>
      <c r="J364" s="55"/>
      <c r="K364" s="55"/>
      <c r="L364" s="55"/>
      <c r="M364" s="56"/>
      <c r="N364" s="57"/>
      <c r="O364" s="58"/>
      <c r="P364" s="812"/>
      <c r="Q364" s="812"/>
      <c r="R364" s="812"/>
      <c r="S364" s="59"/>
      <c r="T364" s="59"/>
      <c r="U364" s="57"/>
      <c r="V364" s="58"/>
      <c r="W364" s="58"/>
      <c r="X364" s="116"/>
      <c r="Y364" s="116"/>
      <c r="Z364" s="116"/>
      <c r="AA364" s="116"/>
      <c r="AB364" s="116"/>
      <c r="AC364" s="116"/>
      <c r="AD364" s="58"/>
      <c r="AE364" s="58"/>
      <c r="AF364" s="58"/>
      <c r="AG364" s="116"/>
      <c r="AH364" s="58"/>
      <c r="AI364" s="58"/>
      <c r="AJ364" s="58"/>
      <c r="AZ364" s="40"/>
      <c r="BA364" s="40"/>
      <c r="BB364" s="40"/>
      <c r="BX364" s="36"/>
      <c r="BY364" s="36"/>
      <c r="BZ364" s="36"/>
      <c r="CA364" s="36"/>
      <c r="CB364" s="36"/>
      <c r="CC364" s="36"/>
    </row>
    <row r="365" spans="1:81" x14ac:dyDescent="0.2">
      <c r="A365" s="53"/>
      <c r="B365" s="54"/>
      <c r="C365" s="55"/>
      <c r="D365" s="55"/>
      <c r="E365" s="55"/>
      <c r="F365" s="55"/>
      <c r="G365" s="55"/>
      <c r="H365" s="55"/>
      <c r="I365" s="55"/>
      <c r="J365" s="55"/>
      <c r="K365" s="55"/>
      <c r="L365" s="55"/>
      <c r="M365" s="56"/>
      <c r="N365" s="57"/>
      <c r="O365" s="58"/>
      <c r="P365" s="812"/>
      <c r="Q365" s="812"/>
      <c r="R365" s="812"/>
      <c r="S365" s="59"/>
      <c r="T365" s="59"/>
      <c r="U365" s="57"/>
      <c r="V365" s="58"/>
      <c r="W365" s="58"/>
      <c r="X365" s="116"/>
      <c r="Y365" s="116"/>
      <c r="Z365" s="116"/>
      <c r="AA365" s="116"/>
      <c r="AB365" s="116"/>
      <c r="AC365" s="116"/>
      <c r="AD365" s="58"/>
      <c r="AE365" s="58"/>
      <c r="AF365" s="58"/>
      <c r="AG365" s="116"/>
      <c r="AH365" s="58"/>
      <c r="AI365" s="58"/>
      <c r="AJ365" s="58"/>
      <c r="AZ365" s="40"/>
      <c r="BA365" s="40"/>
      <c r="BB365" s="40"/>
      <c r="BX365" s="36"/>
      <c r="BY365" s="36"/>
      <c r="BZ365" s="36"/>
      <c r="CA365" s="36"/>
      <c r="CB365" s="36"/>
      <c r="CC365" s="36"/>
    </row>
    <row r="366" spans="1:81" x14ac:dyDescent="0.2">
      <c r="A366" s="53"/>
      <c r="B366" s="54"/>
      <c r="C366" s="55"/>
      <c r="D366" s="55"/>
      <c r="E366" s="55"/>
      <c r="F366" s="55"/>
      <c r="G366" s="55"/>
      <c r="H366" s="55"/>
      <c r="I366" s="55"/>
      <c r="J366" s="55"/>
      <c r="K366" s="55"/>
      <c r="L366" s="55"/>
      <c r="M366" s="56"/>
      <c r="N366" s="57"/>
      <c r="O366" s="58"/>
      <c r="P366" s="812"/>
      <c r="Q366" s="812"/>
      <c r="R366" s="812"/>
      <c r="S366" s="59"/>
      <c r="T366" s="59"/>
      <c r="U366" s="57"/>
      <c r="V366" s="58"/>
      <c r="W366" s="58"/>
      <c r="X366" s="116"/>
      <c r="Y366" s="116"/>
      <c r="Z366" s="116"/>
      <c r="AA366" s="116"/>
      <c r="AB366" s="116"/>
      <c r="AC366" s="116"/>
      <c r="AD366" s="58"/>
      <c r="AE366" s="58"/>
      <c r="AF366" s="58"/>
      <c r="AG366" s="116"/>
      <c r="AH366" s="58"/>
      <c r="AI366" s="58"/>
      <c r="AJ366" s="58"/>
      <c r="AZ366" s="40"/>
      <c r="BA366" s="40"/>
      <c r="BB366" s="40"/>
      <c r="BX366" s="36"/>
      <c r="BY366" s="36"/>
      <c r="BZ366" s="36"/>
      <c r="CA366" s="36"/>
      <c r="CB366" s="36"/>
      <c r="CC366" s="36"/>
    </row>
    <row r="367" spans="1:81" x14ac:dyDescent="0.2">
      <c r="A367" s="53"/>
      <c r="B367" s="54"/>
      <c r="C367" s="55"/>
      <c r="D367" s="55"/>
      <c r="E367" s="55"/>
      <c r="F367" s="55"/>
      <c r="G367" s="55"/>
      <c r="H367" s="55"/>
      <c r="I367" s="55"/>
      <c r="J367" s="55"/>
      <c r="K367" s="55"/>
      <c r="L367" s="55"/>
      <c r="M367" s="56"/>
      <c r="N367" s="57"/>
      <c r="O367" s="58"/>
      <c r="P367" s="812"/>
      <c r="Q367" s="812"/>
      <c r="R367" s="812"/>
      <c r="S367" s="59"/>
      <c r="T367" s="59"/>
      <c r="U367" s="57"/>
      <c r="V367" s="58"/>
      <c r="W367" s="58"/>
      <c r="X367" s="116"/>
      <c r="Y367" s="116"/>
      <c r="Z367" s="116"/>
      <c r="AA367" s="116"/>
      <c r="AB367" s="116"/>
      <c r="AC367" s="116"/>
      <c r="AD367" s="58"/>
      <c r="AE367" s="58"/>
      <c r="AF367" s="58"/>
      <c r="AG367" s="116"/>
      <c r="AH367" s="58"/>
      <c r="AI367" s="58"/>
      <c r="AJ367" s="58"/>
      <c r="AZ367" s="40"/>
      <c r="BA367" s="40"/>
      <c r="BB367" s="40"/>
      <c r="BX367" s="36"/>
      <c r="BY367" s="36"/>
      <c r="BZ367" s="36"/>
      <c r="CA367" s="36"/>
      <c r="CB367" s="36"/>
      <c r="CC367" s="36"/>
    </row>
    <row r="368" spans="1:81" x14ac:dyDescent="0.2">
      <c r="A368" s="53"/>
      <c r="B368" s="54"/>
      <c r="C368" s="55"/>
      <c r="D368" s="55"/>
      <c r="E368" s="55"/>
      <c r="F368" s="55"/>
      <c r="G368" s="55"/>
      <c r="H368" s="55"/>
      <c r="I368" s="55"/>
      <c r="J368" s="55"/>
      <c r="K368" s="55"/>
      <c r="L368" s="55"/>
      <c r="M368" s="56"/>
      <c r="N368" s="57"/>
      <c r="O368" s="58"/>
      <c r="P368" s="812"/>
      <c r="Q368" s="812"/>
      <c r="R368" s="812"/>
      <c r="S368" s="59"/>
      <c r="T368" s="59"/>
      <c r="U368" s="57"/>
      <c r="V368" s="58"/>
      <c r="W368" s="58"/>
      <c r="X368" s="116"/>
      <c r="Y368" s="116"/>
      <c r="Z368" s="116"/>
      <c r="AA368" s="116"/>
      <c r="AB368" s="116"/>
      <c r="AC368" s="116"/>
      <c r="AD368" s="58"/>
      <c r="AE368" s="58"/>
      <c r="AF368" s="58"/>
      <c r="AG368" s="116"/>
      <c r="AH368" s="58"/>
      <c r="AI368" s="58"/>
      <c r="AJ368" s="58"/>
      <c r="AZ368" s="40"/>
      <c r="BA368" s="40"/>
      <c r="BB368" s="40"/>
      <c r="BX368" s="36"/>
      <c r="BY368" s="36"/>
      <c r="BZ368" s="36"/>
      <c r="CA368" s="36"/>
      <c r="CB368" s="36"/>
      <c r="CC368" s="36"/>
    </row>
    <row r="369" spans="1:81" x14ac:dyDescent="0.2">
      <c r="A369" s="53"/>
      <c r="B369" s="54"/>
      <c r="C369" s="55"/>
      <c r="D369" s="55"/>
      <c r="E369" s="55"/>
      <c r="F369" s="55"/>
      <c r="G369" s="55"/>
      <c r="H369" s="55"/>
      <c r="I369" s="55"/>
      <c r="J369" s="55"/>
      <c r="K369" s="55"/>
      <c r="L369" s="55"/>
      <c r="M369" s="56"/>
      <c r="N369" s="57"/>
      <c r="O369" s="58"/>
      <c r="P369" s="812"/>
      <c r="Q369" s="812"/>
      <c r="R369" s="812"/>
      <c r="S369" s="59"/>
      <c r="T369" s="59"/>
      <c r="U369" s="57"/>
      <c r="V369" s="58"/>
      <c r="W369" s="58"/>
      <c r="X369" s="116"/>
      <c r="Y369" s="116"/>
      <c r="Z369" s="116"/>
      <c r="AA369" s="116"/>
      <c r="AB369" s="116"/>
      <c r="AC369" s="116"/>
      <c r="AD369" s="58"/>
      <c r="AE369" s="58"/>
      <c r="AF369" s="58"/>
      <c r="AG369" s="116"/>
      <c r="AH369" s="58"/>
      <c r="AI369" s="58"/>
      <c r="AJ369" s="58"/>
      <c r="AZ369" s="40"/>
      <c r="BA369" s="40"/>
      <c r="BB369" s="40"/>
      <c r="BX369" s="36"/>
      <c r="BY369" s="36"/>
      <c r="BZ369" s="36"/>
      <c r="CA369" s="36"/>
      <c r="CB369" s="36"/>
      <c r="CC369" s="36"/>
    </row>
    <row r="370" spans="1:81" x14ac:dyDescent="0.2">
      <c r="A370" s="53"/>
      <c r="B370" s="54"/>
      <c r="C370" s="55"/>
      <c r="D370" s="55"/>
      <c r="E370" s="55"/>
      <c r="F370" s="55"/>
      <c r="G370" s="55"/>
      <c r="H370" s="55"/>
      <c r="I370" s="55"/>
      <c r="J370" s="55"/>
      <c r="K370" s="55"/>
      <c r="L370" s="55"/>
      <c r="M370" s="56"/>
      <c r="N370" s="57"/>
      <c r="O370" s="58"/>
      <c r="P370" s="812"/>
      <c r="Q370" s="812"/>
      <c r="R370" s="812"/>
      <c r="S370" s="59"/>
      <c r="T370" s="59"/>
      <c r="U370" s="57"/>
      <c r="V370" s="58"/>
      <c r="W370" s="58"/>
      <c r="X370" s="116"/>
      <c r="Y370" s="116"/>
      <c r="Z370" s="116"/>
      <c r="AA370" s="116"/>
      <c r="AB370" s="116"/>
      <c r="AC370" s="116"/>
      <c r="AD370" s="58"/>
      <c r="AE370" s="58"/>
      <c r="AF370" s="58"/>
      <c r="AG370" s="116"/>
      <c r="AH370" s="58"/>
      <c r="AI370" s="58"/>
      <c r="AJ370" s="58"/>
      <c r="AZ370" s="40"/>
      <c r="BA370" s="40"/>
      <c r="BB370" s="40"/>
      <c r="BX370" s="36"/>
      <c r="BY370" s="36"/>
      <c r="BZ370" s="36"/>
      <c r="CA370" s="36"/>
      <c r="CB370" s="36"/>
      <c r="CC370" s="36"/>
    </row>
    <row r="371" spans="1:81" x14ac:dyDescent="0.2">
      <c r="A371" s="53"/>
      <c r="B371" s="54"/>
      <c r="C371" s="55"/>
      <c r="D371" s="55"/>
      <c r="E371" s="55"/>
      <c r="F371" s="55"/>
      <c r="G371" s="55"/>
      <c r="H371" s="55"/>
      <c r="I371" s="55"/>
      <c r="J371" s="55"/>
      <c r="K371" s="55"/>
      <c r="L371" s="55"/>
      <c r="M371" s="56"/>
      <c r="N371" s="57"/>
      <c r="O371" s="58"/>
      <c r="P371" s="812"/>
      <c r="Q371" s="812"/>
      <c r="R371" s="812"/>
      <c r="S371" s="59"/>
      <c r="T371" s="59"/>
      <c r="U371" s="57"/>
      <c r="V371" s="58"/>
      <c r="W371" s="58"/>
      <c r="X371" s="116"/>
      <c r="Y371" s="116"/>
      <c r="Z371" s="116"/>
      <c r="AA371" s="116"/>
      <c r="AB371" s="116"/>
      <c r="AC371" s="116"/>
      <c r="AD371" s="58"/>
      <c r="AE371" s="58"/>
      <c r="AF371" s="58"/>
      <c r="AG371" s="116"/>
      <c r="AH371" s="58"/>
      <c r="AI371" s="58"/>
      <c r="AJ371" s="58"/>
      <c r="AZ371" s="40"/>
      <c r="BA371" s="40"/>
      <c r="BB371" s="40"/>
      <c r="BX371" s="36"/>
      <c r="BY371" s="36"/>
      <c r="BZ371" s="36"/>
      <c r="CA371" s="36"/>
      <c r="CB371" s="36"/>
      <c r="CC371" s="36"/>
    </row>
    <row r="372" spans="1:81" x14ac:dyDescent="0.2">
      <c r="A372" s="53"/>
      <c r="B372" s="54"/>
      <c r="C372" s="55"/>
      <c r="D372" s="55"/>
      <c r="E372" s="55"/>
      <c r="F372" s="55"/>
      <c r="G372" s="55"/>
      <c r="H372" s="55"/>
      <c r="I372" s="55"/>
      <c r="J372" s="55"/>
      <c r="K372" s="55"/>
      <c r="L372" s="55"/>
      <c r="M372" s="56"/>
      <c r="N372" s="57"/>
      <c r="O372" s="58"/>
      <c r="P372" s="812"/>
      <c r="Q372" s="812"/>
      <c r="R372" s="812"/>
      <c r="S372" s="59"/>
      <c r="T372" s="59"/>
      <c r="U372" s="57"/>
      <c r="V372" s="58"/>
      <c r="W372" s="58"/>
      <c r="X372" s="116"/>
      <c r="Y372" s="116"/>
      <c r="Z372" s="116"/>
      <c r="AA372" s="116"/>
      <c r="AB372" s="116"/>
      <c r="AC372" s="116"/>
      <c r="AD372" s="58"/>
      <c r="AE372" s="58"/>
      <c r="AF372" s="58"/>
      <c r="AG372" s="116"/>
      <c r="AH372" s="58"/>
      <c r="AI372" s="58"/>
      <c r="AJ372" s="58"/>
      <c r="AZ372" s="40"/>
      <c r="BA372" s="40"/>
      <c r="BB372" s="40"/>
      <c r="BX372" s="36"/>
      <c r="BY372" s="36"/>
      <c r="BZ372" s="36"/>
      <c r="CA372" s="36"/>
      <c r="CB372" s="36"/>
      <c r="CC372" s="36"/>
    </row>
    <row r="373" spans="1:81" x14ac:dyDescent="0.2">
      <c r="A373" s="53"/>
      <c r="B373" s="54"/>
      <c r="C373" s="55"/>
      <c r="D373" s="55"/>
      <c r="E373" s="55"/>
      <c r="F373" s="55"/>
      <c r="G373" s="55"/>
      <c r="H373" s="55"/>
      <c r="I373" s="55"/>
      <c r="J373" s="55"/>
      <c r="K373" s="55"/>
      <c r="L373" s="55"/>
      <c r="M373" s="56"/>
      <c r="N373" s="57"/>
      <c r="O373" s="58"/>
      <c r="P373" s="812"/>
      <c r="Q373" s="812"/>
      <c r="R373" s="812"/>
      <c r="S373" s="59"/>
      <c r="T373" s="59"/>
      <c r="U373" s="57"/>
      <c r="V373" s="58"/>
      <c r="W373" s="58"/>
      <c r="X373" s="116"/>
      <c r="Y373" s="116"/>
      <c r="Z373" s="116"/>
      <c r="AA373" s="116"/>
      <c r="AB373" s="116"/>
      <c r="AC373" s="116"/>
      <c r="AD373" s="58"/>
      <c r="AE373" s="58"/>
      <c r="AF373" s="58"/>
      <c r="AG373" s="116"/>
      <c r="AH373" s="58"/>
      <c r="AI373" s="58"/>
      <c r="AJ373" s="58"/>
      <c r="AZ373" s="40"/>
      <c r="BA373" s="40"/>
      <c r="BB373" s="40"/>
      <c r="BX373" s="36"/>
      <c r="BY373" s="36"/>
      <c r="BZ373" s="36"/>
      <c r="CA373" s="36"/>
      <c r="CB373" s="36"/>
      <c r="CC373" s="36"/>
    </row>
    <row r="374" spans="1:81" x14ac:dyDescent="0.2">
      <c r="A374" s="53"/>
      <c r="B374" s="54"/>
      <c r="C374" s="55"/>
      <c r="D374" s="55"/>
      <c r="E374" s="55"/>
      <c r="F374" s="55"/>
      <c r="G374" s="55"/>
      <c r="H374" s="55"/>
      <c r="I374" s="55"/>
      <c r="J374" s="55"/>
      <c r="K374" s="55"/>
      <c r="L374" s="55"/>
      <c r="M374" s="56"/>
      <c r="N374" s="57"/>
      <c r="O374" s="58"/>
      <c r="P374" s="812"/>
      <c r="Q374" s="812"/>
      <c r="R374" s="812"/>
      <c r="S374" s="59"/>
      <c r="T374" s="59"/>
      <c r="U374" s="57"/>
      <c r="V374" s="58"/>
      <c r="W374" s="58"/>
      <c r="X374" s="116"/>
      <c r="Y374" s="116"/>
      <c r="Z374" s="116"/>
      <c r="AA374" s="116"/>
      <c r="AB374" s="116"/>
      <c r="AC374" s="116"/>
      <c r="AD374" s="58"/>
      <c r="AE374" s="58"/>
      <c r="AF374" s="58"/>
      <c r="AG374" s="116"/>
      <c r="AH374" s="58"/>
      <c r="AI374" s="58"/>
      <c r="AJ374" s="58"/>
      <c r="AZ374" s="40"/>
      <c r="BA374" s="40"/>
      <c r="BB374" s="40"/>
      <c r="BX374" s="36"/>
      <c r="BY374" s="36"/>
      <c r="BZ374" s="36"/>
      <c r="CA374" s="36"/>
      <c r="CB374" s="36"/>
      <c r="CC374" s="36"/>
    </row>
    <row r="375" spans="1:81" x14ac:dyDescent="0.2">
      <c r="A375" s="53"/>
      <c r="B375" s="54"/>
      <c r="C375" s="55"/>
      <c r="D375" s="55"/>
      <c r="E375" s="55"/>
      <c r="F375" s="55"/>
      <c r="G375" s="55"/>
      <c r="H375" s="55"/>
      <c r="I375" s="55"/>
      <c r="J375" s="55"/>
      <c r="K375" s="55"/>
      <c r="L375" s="55"/>
      <c r="M375" s="56"/>
      <c r="N375" s="57"/>
      <c r="O375" s="58"/>
      <c r="P375" s="812"/>
      <c r="Q375" s="812"/>
      <c r="R375" s="812"/>
      <c r="S375" s="59"/>
      <c r="T375" s="59"/>
      <c r="U375" s="57"/>
      <c r="V375" s="58"/>
      <c r="W375" s="58"/>
      <c r="X375" s="116"/>
      <c r="Y375" s="116"/>
      <c r="Z375" s="116"/>
      <c r="AA375" s="116"/>
      <c r="AB375" s="116"/>
      <c r="AC375" s="116"/>
      <c r="AD375" s="58"/>
      <c r="AE375" s="58"/>
      <c r="AF375" s="58"/>
      <c r="AG375" s="116"/>
      <c r="AH375" s="58"/>
      <c r="AI375" s="58"/>
      <c r="AJ375" s="58"/>
      <c r="AZ375" s="40"/>
      <c r="BA375" s="40"/>
      <c r="BB375" s="40"/>
      <c r="BX375" s="36"/>
      <c r="BY375" s="36"/>
      <c r="BZ375" s="36"/>
      <c r="CA375" s="36"/>
      <c r="CB375" s="36"/>
      <c r="CC375" s="36"/>
    </row>
    <row r="376" spans="1:81" x14ac:dyDescent="0.2">
      <c r="A376" s="53"/>
      <c r="B376" s="54"/>
      <c r="C376" s="55"/>
      <c r="D376" s="55"/>
      <c r="E376" s="55"/>
      <c r="F376" s="55"/>
      <c r="G376" s="55"/>
      <c r="H376" s="55"/>
      <c r="I376" s="55"/>
      <c r="J376" s="55"/>
      <c r="K376" s="55"/>
      <c r="L376" s="55"/>
      <c r="M376" s="56"/>
      <c r="N376" s="57"/>
      <c r="O376" s="58"/>
      <c r="P376" s="812"/>
      <c r="Q376" s="812"/>
      <c r="R376" s="812"/>
      <c r="S376" s="59"/>
      <c r="T376" s="59"/>
      <c r="U376" s="57"/>
      <c r="V376" s="58"/>
      <c r="W376" s="58"/>
      <c r="X376" s="116"/>
      <c r="Y376" s="116"/>
      <c r="Z376" s="116"/>
      <c r="AA376" s="116"/>
      <c r="AB376" s="116"/>
      <c r="AC376" s="116"/>
      <c r="AD376" s="58"/>
      <c r="AE376" s="58"/>
      <c r="AF376" s="58"/>
      <c r="AG376" s="116"/>
      <c r="AH376" s="58"/>
      <c r="AI376" s="58"/>
      <c r="AJ376" s="58"/>
      <c r="AZ376" s="40"/>
      <c r="BA376" s="40"/>
      <c r="BB376" s="40"/>
      <c r="BX376" s="36"/>
      <c r="BY376" s="36"/>
      <c r="BZ376" s="36"/>
      <c r="CA376" s="36"/>
      <c r="CB376" s="36"/>
      <c r="CC376" s="36"/>
    </row>
    <row r="377" spans="1:81" x14ac:dyDescent="0.2">
      <c r="A377" s="53"/>
      <c r="B377" s="54"/>
      <c r="C377" s="55"/>
      <c r="D377" s="55"/>
      <c r="E377" s="55"/>
      <c r="F377" s="55"/>
      <c r="G377" s="55"/>
      <c r="H377" s="55"/>
      <c r="I377" s="55"/>
      <c r="J377" s="55"/>
      <c r="K377" s="55"/>
      <c r="L377" s="55"/>
      <c r="M377" s="56"/>
      <c r="N377" s="57"/>
      <c r="O377" s="58"/>
      <c r="P377" s="812"/>
      <c r="Q377" s="812"/>
      <c r="R377" s="812"/>
      <c r="S377" s="59"/>
      <c r="T377" s="59"/>
      <c r="U377" s="57"/>
      <c r="V377" s="58"/>
      <c r="W377" s="58"/>
      <c r="X377" s="116"/>
      <c r="Y377" s="116"/>
      <c r="Z377" s="116"/>
      <c r="AA377" s="116"/>
      <c r="AB377" s="116"/>
      <c r="AC377" s="116"/>
      <c r="AD377" s="58"/>
      <c r="AE377" s="58"/>
      <c r="AF377" s="58"/>
      <c r="AG377" s="116"/>
      <c r="AH377" s="58"/>
      <c r="AI377" s="58"/>
      <c r="AJ377" s="58"/>
      <c r="AZ377" s="40"/>
      <c r="BA377" s="40"/>
      <c r="BB377" s="40"/>
      <c r="BX377" s="36"/>
      <c r="BY377" s="36"/>
      <c r="BZ377" s="36"/>
      <c r="CA377" s="36"/>
      <c r="CB377" s="36"/>
      <c r="CC377" s="36"/>
    </row>
    <row r="378" spans="1:81" x14ac:dyDescent="0.2">
      <c r="A378" s="53"/>
      <c r="B378" s="54"/>
      <c r="C378" s="55"/>
      <c r="D378" s="55"/>
      <c r="E378" s="55"/>
      <c r="F378" s="55"/>
      <c r="G378" s="55"/>
      <c r="H378" s="55"/>
      <c r="I378" s="55"/>
      <c r="J378" s="55"/>
      <c r="K378" s="55"/>
      <c r="L378" s="55"/>
      <c r="M378" s="56"/>
      <c r="N378" s="57"/>
      <c r="O378" s="58"/>
      <c r="P378" s="812"/>
      <c r="Q378" s="812"/>
      <c r="R378" s="812"/>
      <c r="S378" s="59"/>
      <c r="T378" s="59"/>
      <c r="U378" s="57"/>
      <c r="V378" s="58"/>
      <c r="W378" s="58"/>
      <c r="X378" s="116"/>
      <c r="Y378" s="116"/>
      <c r="Z378" s="116"/>
      <c r="AA378" s="116"/>
      <c r="AB378" s="116"/>
      <c r="AC378" s="116"/>
      <c r="AD378" s="58"/>
      <c r="AE378" s="58"/>
      <c r="AF378" s="58"/>
      <c r="AG378" s="116"/>
      <c r="AH378" s="58"/>
      <c r="AI378" s="58"/>
      <c r="AJ378" s="58"/>
      <c r="AZ378" s="40"/>
      <c r="BA378" s="40"/>
      <c r="BB378" s="40"/>
      <c r="BX378" s="36"/>
      <c r="BY378" s="36"/>
      <c r="BZ378" s="36"/>
      <c r="CA378" s="36"/>
      <c r="CB378" s="36"/>
      <c r="CC378" s="36"/>
    </row>
    <row r="379" spans="1:81" x14ac:dyDescent="0.2">
      <c r="A379" s="53"/>
      <c r="B379" s="54"/>
      <c r="C379" s="55"/>
      <c r="D379" s="55"/>
      <c r="E379" s="55"/>
      <c r="F379" s="55"/>
      <c r="G379" s="55"/>
      <c r="H379" s="55"/>
      <c r="I379" s="55"/>
      <c r="J379" s="55"/>
      <c r="K379" s="55"/>
      <c r="L379" s="55"/>
      <c r="M379" s="56"/>
      <c r="N379" s="57"/>
      <c r="O379" s="58"/>
      <c r="P379" s="812"/>
      <c r="Q379" s="812"/>
      <c r="R379" s="812"/>
      <c r="S379" s="59"/>
      <c r="T379" s="59"/>
      <c r="U379" s="57"/>
      <c r="V379" s="58"/>
      <c r="W379" s="58"/>
      <c r="X379" s="116"/>
      <c r="Y379" s="116"/>
      <c r="Z379" s="116"/>
      <c r="AA379" s="116"/>
      <c r="AB379" s="116"/>
      <c r="AC379" s="116"/>
      <c r="AD379" s="58"/>
      <c r="AE379" s="58"/>
      <c r="AF379" s="58"/>
      <c r="AG379" s="116"/>
      <c r="AH379" s="58"/>
      <c r="AI379" s="58"/>
      <c r="AJ379" s="58"/>
      <c r="AZ379" s="40"/>
      <c r="BA379" s="40"/>
      <c r="BB379" s="40"/>
      <c r="BX379" s="36"/>
      <c r="BY379" s="36"/>
      <c r="BZ379" s="36"/>
      <c r="CA379" s="36"/>
      <c r="CB379" s="36"/>
      <c r="CC379" s="36"/>
    </row>
    <row r="380" spans="1:81" x14ac:dyDescent="0.2">
      <c r="A380" s="53"/>
      <c r="B380" s="54"/>
      <c r="C380" s="55"/>
      <c r="D380" s="55"/>
      <c r="E380" s="55"/>
      <c r="F380" s="55"/>
      <c r="G380" s="55"/>
      <c r="H380" s="55"/>
      <c r="I380" s="55"/>
      <c r="J380" s="55"/>
      <c r="K380" s="55"/>
      <c r="L380" s="55"/>
      <c r="M380" s="56"/>
      <c r="N380" s="57"/>
      <c r="O380" s="58"/>
      <c r="P380" s="812"/>
      <c r="Q380" s="812"/>
      <c r="R380" s="812"/>
      <c r="S380" s="59"/>
      <c r="T380" s="59"/>
      <c r="U380" s="57"/>
      <c r="V380" s="58"/>
      <c r="W380" s="58"/>
      <c r="X380" s="116"/>
      <c r="Y380" s="116"/>
      <c r="Z380" s="116"/>
      <c r="AA380" s="116"/>
      <c r="AB380" s="116"/>
      <c r="AC380" s="116"/>
      <c r="AD380" s="58"/>
      <c r="AE380" s="58"/>
      <c r="AF380" s="58"/>
      <c r="AG380" s="116"/>
      <c r="AH380" s="58"/>
      <c r="AI380" s="58"/>
      <c r="AJ380" s="58"/>
      <c r="AZ380" s="40"/>
      <c r="BA380" s="40"/>
      <c r="BB380" s="40"/>
      <c r="BX380" s="36"/>
      <c r="BY380" s="36"/>
      <c r="BZ380" s="36"/>
      <c r="CA380" s="36"/>
      <c r="CB380" s="36"/>
      <c r="CC380" s="36"/>
    </row>
    <row r="381" spans="1:81" x14ac:dyDescent="0.2">
      <c r="A381" s="53"/>
      <c r="B381" s="54"/>
      <c r="C381" s="55"/>
      <c r="D381" s="55"/>
      <c r="E381" s="55"/>
      <c r="F381" s="55"/>
      <c r="G381" s="55"/>
      <c r="H381" s="55"/>
      <c r="I381" s="55"/>
      <c r="J381" s="55"/>
      <c r="K381" s="55"/>
      <c r="L381" s="55"/>
      <c r="M381" s="56"/>
      <c r="N381" s="57"/>
      <c r="O381" s="58"/>
      <c r="P381" s="812"/>
      <c r="Q381" s="812"/>
      <c r="R381" s="812"/>
      <c r="S381" s="59"/>
      <c r="T381" s="59"/>
      <c r="U381" s="57"/>
      <c r="V381" s="58"/>
      <c r="W381" s="58"/>
      <c r="X381" s="116"/>
      <c r="Y381" s="116"/>
      <c r="Z381" s="116"/>
      <c r="AA381" s="116"/>
      <c r="AB381" s="116"/>
      <c r="AC381" s="116"/>
      <c r="AD381" s="58"/>
      <c r="AE381" s="58"/>
      <c r="AF381" s="58"/>
      <c r="AG381" s="116"/>
      <c r="AH381" s="58"/>
      <c r="AI381" s="58"/>
      <c r="AJ381" s="58"/>
      <c r="AZ381" s="40"/>
      <c r="BA381" s="40"/>
      <c r="BB381" s="40"/>
      <c r="BX381" s="36"/>
      <c r="BY381" s="36"/>
      <c r="BZ381" s="36"/>
      <c r="CA381" s="36"/>
      <c r="CB381" s="36"/>
      <c r="CC381" s="36"/>
    </row>
    <row r="382" spans="1:81" x14ac:dyDescent="0.2">
      <c r="A382" s="53"/>
      <c r="B382" s="54"/>
      <c r="C382" s="55"/>
      <c r="D382" s="55"/>
      <c r="E382" s="55"/>
      <c r="F382" s="55"/>
      <c r="G382" s="55"/>
      <c r="H382" s="55"/>
      <c r="I382" s="55"/>
      <c r="J382" s="55"/>
      <c r="K382" s="55"/>
      <c r="L382" s="55"/>
      <c r="M382" s="56"/>
      <c r="N382" s="57"/>
      <c r="O382" s="58"/>
      <c r="P382" s="812"/>
      <c r="Q382" s="812"/>
      <c r="R382" s="812"/>
      <c r="S382" s="59"/>
      <c r="T382" s="59"/>
      <c r="U382" s="57"/>
      <c r="V382" s="58"/>
      <c r="W382" s="58"/>
      <c r="X382" s="116"/>
      <c r="Y382" s="116"/>
      <c r="Z382" s="116"/>
      <c r="AA382" s="116"/>
      <c r="AB382" s="116"/>
      <c r="AC382" s="116"/>
      <c r="AD382" s="58"/>
      <c r="AE382" s="58"/>
      <c r="AF382" s="58"/>
      <c r="AG382" s="116"/>
      <c r="AH382" s="58"/>
      <c r="AI382" s="58"/>
      <c r="AJ382" s="58"/>
      <c r="AZ382" s="40"/>
      <c r="BA382" s="40"/>
      <c r="BB382" s="40"/>
      <c r="BX382" s="36"/>
      <c r="BY382" s="36"/>
      <c r="BZ382" s="36"/>
      <c r="CA382" s="36"/>
      <c r="CB382" s="36"/>
      <c r="CC382" s="36"/>
    </row>
    <row r="383" spans="1:81" x14ac:dyDescent="0.2">
      <c r="A383" s="53"/>
      <c r="B383" s="54"/>
      <c r="C383" s="55"/>
      <c r="D383" s="55"/>
      <c r="E383" s="55"/>
      <c r="F383" s="55"/>
      <c r="G383" s="55"/>
      <c r="H383" s="55"/>
      <c r="I383" s="55"/>
      <c r="J383" s="55"/>
      <c r="K383" s="55"/>
      <c r="L383" s="55"/>
      <c r="M383" s="56"/>
      <c r="N383" s="57"/>
      <c r="O383" s="58"/>
      <c r="P383" s="812"/>
      <c r="Q383" s="812"/>
      <c r="R383" s="812"/>
      <c r="S383" s="59"/>
      <c r="T383" s="59"/>
      <c r="U383" s="57"/>
      <c r="V383" s="58"/>
      <c r="W383" s="58"/>
      <c r="X383" s="116"/>
      <c r="Y383" s="116"/>
      <c r="Z383" s="116"/>
      <c r="AA383" s="116"/>
      <c r="AB383" s="116"/>
      <c r="AC383" s="116"/>
      <c r="AD383" s="58"/>
      <c r="AE383" s="58"/>
      <c r="AF383" s="58"/>
      <c r="AG383" s="116"/>
      <c r="AH383" s="58"/>
      <c r="AI383" s="58"/>
      <c r="AJ383" s="58"/>
      <c r="AZ383" s="40"/>
      <c r="BA383" s="40"/>
      <c r="BB383" s="40"/>
      <c r="BX383" s="36"/>
      <c r="BY383" s="36"/>
      <c r="BZ383" s="36"/>
      <c r="CA383" s="36"/>
      <c r="CB383" s="36"/>
      <c r="CC383" s="36"/>
    </row>
    <row r="384" spans="1:81" x14ac:dyDescent="0.2">
      <c r="A384" s="53"/>
      <c r="B384" s="54"/>
      <c r="C384" s="55"/>
      <c r="D384" s="55"/>
      <c r="E384" s="55"/>
      <c r="F384" s="55"/>
      <c r="G384" s="55"/>
      <c r="H384" s="55"/>
      <c r="I384" s="55"/>
      <c r="J384" s="55"/>
      <c r="K384" s="55"/>
      <c r="L384" s="55"/>
      <c r="M384" s="56"/>
      <c r="N384" s="57"/>
      <c r="O384" s="58"/>
      <c r="P384" s="812"/>
      <c r="Q384" s="812"/>
      <c r="R384" s="812"/>
      <c r="S384" s="59"/>
      <c r="T384" s="59"/>
      <c r="U384" s="57"/>
      <c r="V384" s="58"/>
      <c r="W384" s="58"/>
      <c r="X384" s="116"/>
      <c r="Y384" s="116"/>
      <c r="Z384" s="116"/>
      <c r="AA384" s="116"/>
      <c r="AB384" s="116"/>
      <c r="AC384" s="116"/>
      <c r="AD384" s="58"/>
      <c r="AE384" s="58"/>
      <c r="AF384" s="58"/>
      <c r="AG384" s="116"/>
      <c r="AH384" s="58"/>
      <c r="AI384" s="58"/>
      <c r="AJ384" s="58"/>
      <c r="AZ384" s="40"/>
      <c r="BA384" s="40"/>
      <c r="BB384" s="40"/>
      <c r="BX384" s="36"/>
      <c r="BY384" s="36"/>
      <c r="BZ384" s="36"/>
      <c r="CA384" s="36"/>
      <c r="CB384" s="36"/>
      <c r="CC384" s="36"/>
    </row>
    <row r="385" spans="1:81" x14ac:dyDescent="0.2">
      <c r="A385" s="53"/>
      <c r="B385" s="54"/>
      <c r="C385" s="55"/>
      <c r="D385" s="55"/>
      <c r="E385" s="55"/>
      <c r="F385" s="55"/>
      <c r="G385" s="55"/>
      <c r="H385" s="55"/>
      <c r="I385" s="55"/>
      <c r="J385" s="55"/>
      <c r="K385" s="55"/>
      <c r="L385" s="55"/>
      <c r="M385" s="56"/>
      <c r="N385" s="57"/>
      <c r="O385" s="58"/>
      <c r="P385" s="812"/>
      <c r="Q385" s="812"/>
      <c r="R385" s="812"/>
      <c r="S385" s="59"/>
      <c r="T385" s="59"/>
      <c r="U385" s="57"/>
      <c r="V385" s="58"/>
      <c r="W385" s="58"/>
      <c r="X385" s="116"/>
      <c r="Y385" s="116"/>
      <c r="Z385" s="116"/>
      <c r="AA385" s="116"/>
      <c r="AB385" s="116"/>
      <c r="AC385" s="116"/>
      <c r="AD385" s="58"/>
      <c r="AE385" s="58"/>
      <c r="AF385" s="58"/>
      <c r="AG385" s="116"/>
      <c r="AH385" s="58"/>
      <c r="AI385" s="58"/>
      <c r="AJ385" s="58"/>
      <c r="AZ385" s="40"/>
      <c r="BA385" s="40"/>
      <c r="BB385" s="40"/>
      <c r="BX385" s="36"/>
      <c r="BY385" s="36"/>
      <c r="BZ385" s="36"/>
      <c r="CA385" s="36"/>
      <c r="CB385" s="36"/>
      <c r="CC385" s="36"/>
    </row>
    <row r="386" spans="1:81" x14ac:dyDescent="0.2">
      <c r="A386" s="53"/>
      <c r="B386" s="54"/>
      <c r="C386" s="55"/>
      <c r="D386" s="55"/>
      <c r="E386" s="55"/>
      <c r="F386" s="55"/>
      <c r="G386" s="55"/>
      <c r="H386" s="55"/>
      <c r="I386" s="55"/>
      <c r="J386" s="55"/>
      <c r="K386" s="55"/>
      <c r="L386" s="55"/>
      <c r="M386" s="56"/>
      <c r="N386" s="57"/>
      <c r="O386" s="58"/>
      <c r="P386" s="812"/>
      <c r="Q386" s="812"/>
      <c r="R386" s="812"/>
      <c r="S386" s="59"/>
      <c r="T386" s="59"/>
      <c r="U386" s="57"/>
      <c r="V386" s="58"/>
      <c r="W386" s="58"/>
      <c r="X386" s="116"/>
      <c r="Y386" s="116"/>
      <c r="Z386" s="116"/>
      <c r="AA386" s="116"/>
      <c r="AB386" s="116"/>
      <c r="AC386" s="116"/>
      <c r="AD386" s="58"/>
      <c r="AE386" s="58"/>
      <c r="AF386" s="58"/>
      <c r="AG386" s="116"/>
      <c r="AH386" s="58"/>
      <c r="AI386" s="58"/>
      <c r="AJ386" s="58"/>
      <c r="AZ386" s="40"/>
      <c r="BA386" s="40"/>
      <c r="BB386" s="40"/>
      <c r="BX386" s="36"/>
      <c r="BY386" s="36"/>
      <c r="BZ386" s="36"/>
      <c r="CA386" s="36"/>
      <c r="CB386" s="36"/>
      <c r="CC386" s="36"/>
    </row>
    <row r="387" spans="1:81" x14ac:dyDescent="0.2">
      <c r="A387" s="53"/>
      <c r="B387" s="54"/>
      <c r="C387" s="55"/>
      <c r="D387" s="55"/>
      <c r="E387" s="55"/>
      <c r="F387" s="55"/>
      <c r="G387" s="55"/>
      <c r="H387" s="55"/>
      <c r="I387" s="55"/>
      <c r="J387" s="55"/>
      <c r="K387" s="55"/>
      <c r="L387" s="55"/>
      <c r="M387" s="56"/>
      <c r="N387" s="57"/>
      <c r="O387" s="58"/>
      <c r="P387" s="812"/>
      <c r="Q387" s="812"/>
      <c r="R387" s="812"/>
      <c r="S387" s="59"/>
      <c r="T387" s="59"/>
      <c r="U387" s="57"/>
      <c r="V387" s="58"/>
      <c r="W387" s="58"/>
      <c r="X387" s="116"/>
      <c r="Y387" s="116"/>
      <c r="Z387" s="116"/>
      <c r="AA387" s="116"/>
      <c r="AB387" s="116"/>
      <c r="AC387" s="116"/>
      <c r="AD387" s="58"/>
      <c r="AE387" s="58"/>
      <c r="AF387" s="58"/>
      <c r="AG387" s="116"/>
      <c r="AH387" s="58"/>
      <c r="AI387" s="58"/>
      <c r="AJ387" s="58"/>
      <c r="AZ387" s="40"/>
      <c r="BA387" s="40"/>
      <c r="BB387" s="40"/>
      <c r="BX387" s="36"/>
      <c r="BY387" s="36"/>
      <c r="BZ387" s="36"/>
      <c r="CA387" s="36"/>
      <c r="CB387" s="36"/>
      <c r="CC387" s="36"/>
    </row>
    <row r="388" spans="1:81" x14ac:dyDescent="0.2">
      <c r="A388" s="53"/>
      <c r="B388" s="54"/>
      <c r="C388" s="55"/>
      <c r="D388" s="55"/>
      <c r="E388" s="55"/>
      <c r="F388" s="55"/>
      <c r="G388" s="55"/>
      <c r="H388" s="55"/>
      <c r="I388" s="55"/>
      <c r="J388" s="55"/>
      <c r="K388" s="55"/>
      <c r="L388" s="55"/>
      <c r="M388" s="56"/>
      <c r="N388" s="57"/>
      <c r="O388" s="58"/>
      <c r="P388" s="812"/>
      <c r="Q388" s="812"/>
      <c r="R388" s="812"/>
      <c r="S388" s="59"/>
      <c r="T388" s="59"/>
      <c r="U388" s="57"/>
      <c r="V388" s="58"/>
      <c r="W388" s="58"/>
      <c r="X388" s="116"/>
      <c r="Y388" s="116"/>
      <c r="Z388" s="116"/>
      <c r="AA388" s="116"/>
      <c r="AB388" s="116"/>
      <c r="AC388" s="116"/>
      <c r="AD388" s="58"/>
      <c r="AE388" s="58"/>
      <c r="AF388" s="58"/>
      <c r="AG388" s="116"/>
      <c r="AH388" s="58"/>
      <c r="AI388" s="58"/>
      <c r="AJ388" s="58"/>
      <c r="AZ388" s="40"/>
      <c r="BA388" s="40"/>
      <c r="BB388" s="40"/>
      <c r="BX388" s="36"/>
      <c r="BY388" s="36"/>
      <c r="BZ388" s="36"/>
      <c r="CA388" s="36"/>
      <c r="CB388" s="36"/>
      <c r="CC388" s="36"/>
    </row>
    <row r="389" spans="1:81" x14ac:dyDescent="0.2">
      <c r="A389" s="53"/>
      <c r="B389" s="54"/>
      <c r="C389" s="55"/>
      <c r="D389" s="55"/>
      <c r="E389" s="55"/>
      <c r="F389" s="55"/>
      <c r="G389" s="55"/>
      <c r="H389" s="55"/>
      <c r="I389" s="55"/>
      <c r="J389" s="55"/>
      <c r="K389" s="55"/>
      <c r="L389" s="55"/>
      <c r="M389" s="56"/>
      <c r="N389" s="57"/>
      <c r="O389" s="58"/>
      <c r="P389" s="812"/>
      <c r="Q389" s="812"/>
      <c r="R389" s="812"/>
      <c r="S389" s="59"/>
      <c r="T389" s="59"/>
      <c r="U389" s="57"/>
      <c r="V389" s="58"/>
      <c r="W389" s="58"/>
      <c r="X389" s="116"/>
      <c r="Y389" s="116"/>
      <c r="Z389" s="116"/>
      <c r="AA389" s="116"/>
      <c r="AB389" s="116"/>
      <c r="AC389" s="116"/>
      <c r="AD389" s="58"/>
      <c r="AE389" s="58"/>
      <c r="AF389" s="58"/>
      <c r="AG389" s="116"/>
      <c r="AH389" s="58"/>
      <c r="AI389" s="58"/>
      <c r="AJ389" s="58"/>
      <c r="AZ389" s="40"/>
      <c r="BA389" s="40"/>
      <c r="BB389" s="40"/>
      <c r="BX389" s="36"/>
      <c r="BY389" s="36"/>
      <c r="BZ389" s="36"/>
      <c r="CA389" s="36"/>
      <c r="CB389" s="36"/>
      <c r="CC389" s="36"/>
    </row>
    <row r="390" spans="1:81" x14ac:dyDescent="0.2">
      <c r="A390" s="53"/>
      <c r="B390" s="54"/>
      <c r="C390" s="55"/>
      <c r="D390" s="55"/>
      <c r="E390" s="55"/>
      <c r="F390" s="55"/>
      <c r="G390" s="55"/>
      <c r="H390" s="55"/>
      <c r="I390" s="55"/>
      <c r="J390" s="55"/>
      <c r="K390" s="55"/>
      <c r="L390" s="55"/>
      <c r="M390" s="56"/>
      <c r="N390" s="57"/>
      <c r="O390" s="58"/>
      <c r="P390" s="812"/>
      <c r="Q390" s="812"/>
      <c r="R390" s="812"/>
      <c r="S390" s="59"/>
      <c r="T390" s="59"/>
      <c r="U390" s="57"/>
      <c r="V390" s="58"/>
      <c r="W390" s="58"/>
      <c r="X390" s="116"/>
      <c r="Y390" s="116"/>
      <c r="Z390" s="116"/>
      <c r="AA390" s="116"/>
      <c r="AB390" s="116"/>
      <c r="AC390" s="116"/>
      <c r="AD390" s="58"/>
      <c r="AE390" s="58"/>
      <c r="AF390" s="58"/>
      <c r="AG390" s="116"/>
      <c r="AH390" s="58"/>
      <c r="AI390" s="58"/>
      <c r="AJ390" s="58"/>
      <c r="AZ390" s="40"/>
      <c r="BA390" s="40"/>
      <c r="BB390" s="40"/>
      <c r="BX390" s="36"/>
      <c r="BY390" s="36"/>
      <c r="BZ390" s="36"/>
      <c r="CA390" s="36"/>
      <c r="CB390" s="36"/>
      <c r="CC390" s="36"/>
    </row>
    <row r="391" spans="1:81" x14ac:dyDescent="0.2">
      <c r="A391" s="53"/>
      <c r="B391" s="54"/>
      <c r="C391" s="55"/>
      <c r="D391" s="55"/>
      <c r="E391" s="55"/>
      <c r="F391" s="55"/>
      <c r="G391" s="55"/>
      <c r="H391" s="55"/>
      <c r="I391" s="55"/>
      <c r="J391" s="55"/>
      <c r="K391" s="55"/>
      <c r="L391" s="55"/>
      <c r="M391" s="56"/>
      <c r="N391" s="57"/>
      <c r="O391" s="58"/>
      <c r="P391" s="812"/>
      <c r="Q391" s="812"/>
      <c r="R391" s="812"/>
      <c r="S391" s="59"/>
      <c r="T391" s="59"/>
      <c r="U391" s="57"/>
      <c r="V391" s="58"/>
      <c r="W391" s="58"/>
      <c r="X391" s="116"/>
      <c r="Y391" s="116"/>
      <c r="Z391" s="116"/>
      <c r="AA391" s="116"/>
      <c r="AB391" s="116"/>
      <c r="AC391" s="116"/>
      <c r="AD391" s="58"/>
      <c r="AE391" s="58"/>
      <c r="AF391" s="58"/>
      <c r="AG391" s="116"/>
      <c r="AH391" s="58"/>
      <c r="AI391" s="58"/>
      <c r="AJ391" s="58"/>
      <c r="AZ391" s="40"/>
      <c r="BA391" s="40"/>
      <c r="BB391" s="40"/>
      <c r="BX391" s="36"/>
      <c r="BY391" s="36"/>
      <c r="BZ391" s="36"/>
      <c r="CA391" s="36"/>
      <c r="CB391" s="36"/>
      <c r="CC391" s="36"/>
    </row>
    <row r="392" spans="1:81" x14ac:dyDescent="0.2">
      <c r="A392" s="53"/>
      <c r="B392" s="54"/>
      <c r="C392" s="55"/>
      <c r="D392" s="55"/>
      <c r="E392" s="55"/>
      <c r="F392" s="55"/>
      <c r="G392" s="55"/>
      <c r="H392" s="55"/>
      <c r="I392" s="55"/>
      <c r="J392" s="55"/>
      <c r="K392" s="55"/>
      <c r="L392" s="55"/>
      <c r="M392" s="56"/>
      <c r="N392" s="57"/>
      <c r="O392" s="58"/>
      <c r="P392" s="812"/>
      <c r="Q392" s="812"/>
      <c r="R392" s="812"/>
      <c r="S392" s="59"/>
      <c r="T392" s="59"/>
      <c r="U392" s="57"/>
      <c r="V392" s="58"/>
      <c r="W392" s="58"/>
      <c r="X392" s="116"/>
      <c r="Y392" s="116"/>
      <c r="Z392" s="116"/>
      <c r="AA392" s="116"/>
      <c r="AB392" s="116"/>
      <c r="AC392" s="116"/>
      <c r="AD392" s="58"/>
      <c r="AE392" s="58"/>
      <c r="AF392" s="58"/>
      <c r="AG392" s="116"/>
      <c r="AH392" s="58"/>
      <c r="AI392" s="58"/>
      <c r="AJ392" s="58"/>
      <c r="AZ392" s="40"/>
      <c r="BA392" s="40"/>
      <c r="BB392" s="40"/>
      <c r="BX392" s="36"/>
      <c r="BY392" s="36"/>
      <c r="BZ392" s="36"/>
      <c r="CA392" s="36"/>
      <c r="CB392" s="36"/>
      <c r="CC392" s="36"/>
    </row>
    <row r="393" spans="1:81" x14ac:dyDescent="0.2">
      <c r="A393" s="53"/>
      <c r="B393" s="54"/>
      <c r="C393" s="55"/>
      <c r="D393" s="55"/>
      <c r="E393" s="55"/>
      <c r="F393" s="55"/>
      <c r="G393" s="55"/>
      <c r="H393" s="55"/>
      <c r="I393" s="55"/>
      <c r="J393" s="55"/>
      <c r="K393" s="55"/>
      <c r="L393" s="55"/>
      <c r="M393" s="56"/>
      <c r="N393" s="57"/>
      <c r="O393" s="58"/>
      <c r="P393" s="812"/>
      <c r="Q393" s="812"/>
      <c r="R393" s="812"/>
      <c r="S393" s="59"/>
      <c r="T393" s="59"/>
      <c r="U393" s="57"/>
      <c r="V393" s="58"/>
      <c r="W393" s="58"/>
      <c r="X393" s="116"/>
      <c r="Y393" s="116"/>
      <c r="Z393" s="116"/>
      <c r="AA393" s="116"/>
      <c r="AB393" s="116"/>
      <c r="AC393" s="116"/>
      <c r="AD393" s="58"/>
      <c r="AE393" s="58"/>
      <c r="AF393" s="58"/>
      <c r="AG393" s="116"/>
      <c r="AH393" s="58"/>
      <c r="AI393" s="58"/>
      <c r="AJ393" s="58"/>
      <c r="AZ393" s="40"/>
      <c r="BA393" s="40"/>
      <c r="BB393" s="40"/>
      <c r="BX393" s="36"/>
      <c r="BY393" s="36"/>
      <c r="BZ393" s="36"/>
      <c r="CA393" s="36"/>
      <c r="CB393" s="36"/>
      <c r="CC393" s="36"/>
    </row>
    <row r="394" spans="1:81" x14ac:dyDescent="0.2">
      <c r="A394" s="53"/>
      <c r="B394" s="54"/>
      <c r="C394" s="55"/>
      <c r="D394" s="55"/>
      <c r="E394" s="55"/>
      <c r="F394" s="55"/>
      <c r="G394" s="55"/>
      <c r="H394" s="55"/>
      <c r="I394" s="55"/>
      <c r="J394" s="55"/>
      <c r="K394" s="55"/>
      <c r="L394" s="55"/>
      <c r="M394" s="56"/>
      <c r="N394" s="57"/>
      <c r="O394" s="58"/>
      <c r="P394" s="812"/>
      <c r="Q394" s="812"/>
      <c r="R394" s="812"/>
      <c r="S394" s="59"/>
      <c r="T394" s="59"/>
      <c r="U394" s="57"/>
      <c r="V394" s="58"/>
      <c r="W394" s="58"/>
      <c r="X394" s="116"/>
      <c r="Y394" s="116"/>
      <c r="Z394" s="116"/>
      <c r="AA394" s="116"/>
      <c r="AB394" s="116"/>
      <c r="AC394" s="116"/>
      <c r="AD394" s="58"/>
      <c r="AE394" s="58"/>
      <c r="AF394" s="58"/>
      <c r="AG394" s="116"/>
      <c r="AH394" s="58"/>
      <c r="AI394" s="58"/>
      <c r="AJ394" s="58"/>
      <c r="AZ394" s="40"/>
      <c r="BA394" s="40"/>
      <c r="BB394" s="40"/>
      <c r="BX394" s="36"/>
      <c r="BY394" s="36"/>
      <c r="BZ394" s="36"/>
      <c r="CA394" s="36"/>
      <c r="CB394" s="36"/>
      <c r="CC394" s="36"/>
    </row>
    <row r="395" spans="1:81" x14ac:dyDescent="0.2">
      <c r="A395" s="53"/>
      <c r="B395" s="54"/>
      <c r="C395" s="55"/>
      <c r="D395" s="55"/>
      <c r="E395" s="55"/>
      <c r="F395" s="55"/>
      <c r="G395" s="55"/>
      <c r="H395" s="55"/>
      <c r="I395" s="55"/>
      <c r="J395" s="55"/>
      <c r="K395" s="55"/>
      <c r="L395" s="55"/>
      <c r="M395" s="56"/>
      <c r="N395" s="57"/>
      <c r="O395" s="58"/>
      <c r="P395" s="812"/>
      <c r="Q395" s="812"/>
      <c r="R395" s="812"/>
      <c r="S395" s="59"/>
      <c r="T395" s="59"/>
      <c r="U395" s="57"/>
      <c r="V395" s="58"/>
      <c r="W395" s="58"/>
      <c r="X395" s="116"/>
      <c r="Y395" s="116"/>
      <c r="Z395" s="116"/>
      <c r="AA395" s="116"/>
      <c r="AB395" s="116"/>
      <c r="AC395" s="116"/>
      <c r="AD395" s="58"/>
      <c r="AE395" s="58"/>
      <c r="AF395" s="58"/>
      <c r="AG395" s="116"/>
      <c r="AH395" s="58"/>
      <c r="AI395" s="58"/>
      <c r="AJ395" s="58"/>
      <c r="AZ395" s="40"/>
      <c r="BA395" s="40"/>
      <c r="BB395" s="40"/>
      <c r="BX395" s="36"/>
      <c r="BY395" s="36"/>
      <c r="BZ395" s="36"/>
      <c r="CA395" s="36"/>
      <c r="CB395" s="36"/>
      <c r="CC395" s="36"/>
    </row>
    <row r="396" spans="1:81" x14ac:dyDescent="0.2">
      <c r="A396" s="53"/>
      <c r="B396" s="54"/>
      <c r="C396" s="55"/>
      <c r="D396" s="55"/>
      <c r="E396" s="55"/>
      <c r="F396" s="55"/>
      <c r="G396" s="55"/>
      <c r="H396" s="55"/>
      <c r="I396" s="55"/>
      <c r="J396" s="55"/>
      <c r="K396" s="55"/>
      <c r="L396" s="55"/>
      <c r="M396" s="56"/>
      <c r="N396" s="57"/>
      <c r="O396" s="58"/>
      <c r="P396" s="812"/>
      <c r="Q396" s="812"/>
      <c r="R396" s="812"/>
      <c r="S396" s="59"/>
      <c r="T396" s="59"/>
      <c r="U396" s="57"/>
      <c r="V396" s="58"/>
      <c r="W396" s="58"/>
      <c r="X396" s="116"/>
      <c r="Y396" s="116"/>
      <c r="Z396" s="116"/>
      <c r="AA396" s="116"/>
      <c r="AB396" s="116"/>
      <c r="AC396" s="116"/>
      <c r="AD396" s="58"/>
      <c r="AE396" s="58"/>
      <c r="AF396" s="58"/>
      <c r="AG396" s="116"/>
      <c r="AH396" s="58"/>
      <c r="AI396" s="58"/>
      <c r="AJ396" s="58"/>
      <c r="AZ396" s="40"/>
      <c r="BA396" s="40"/>
      <c r="BB396" s="40"/>
      <c r="BX396" s="36"/>
      <c r="BY396" s="36"/>
      <c r="BZ396" s="36"/>
      <c r="CA396" s="36"/>
      <c r="CB396" s="36"/>
      <c r="CC396" s="36"/>
    </row>
    <row r="397" spans="1:81" x14ac:dyDescent="0.2">
      <c r="A397" s="53"/>
      <c r="B397" s="54"/>
      <c r="C397" s="55"/>
      <c r="D397" s="55"/>
      <c r="E397" s="55"/>
      <c r="F397" s="55"/>
      <c r="G397" s="55"/>
      <c r="H397" s="55"/>
      <c r="I397" s="55"/>
      <c r="J397" s="55"/>
      <c r="K397" s="55"/>
      <c r="L397" s="55"/>
      <c r="M397" s="56"/>
      <c r="N397" s="57"/>
      <c r="O397" s="58"/>
      <c r="P397" s="812"/>
      <c r="Q397" s="812"/>
      <c r="R397" s="812"/>
      <c r="S397" s="59"/>
      <c r="T397" s="59"/>
      <c r="U397" s="57"/>
      <c r="V397" s="58"/>
      <c r="W397" s="58"/>
      <c r="X397" s="116"/>
      <c r="Y397" s="116"/>
      <c r="Z397" s="116"/>
      <c r="AA397" s="116"/>
      <c r="AB397" s="116"/>
      <c r="AC397" s="116"/>
      <c r="AD397" s="58"/>
      <c r="AE397" s="58"/>
      <c r="AF397" s="58"/>
      <c r="AG397" s="116"/>
      <c r="AH397" s="58"/>
      <c r="AI397" s="58"/>
      <c r="AJ397" s="58"/>
      <c r="AZ397" s="40"/>
      <c r="BA397" s="40"/>
      <c r="BB397" s="40"/>
      <c r="BX397" s="36"/>
      <c r="BY397" s="36"/>
      <c r="BZ397" s="36"/>
      <c r="CA397" s="36"/>
      <c r="CB397" s="36"/>
      <c r="CC397" s="36"/>
    </row>
    <row r="398" spans="1:81" x14ac:dyDescent="0.2">
      <c r="A398" s="53"/>
      <c r="B398" s="54"/>
      <c r="C398" s="55"/>
      <c r="D398" s="55"/>
      <c r="E398" s="55"/>
      <c r="F398" s="55"/>
      <c r="G398" s="55"/>
      <c r="H398" s="55"/>
      <c r="I398" s="55"/>
      <c r="J398" s="55"/>
      <c r="K398" s="55"/>
      <c r="L398" s="55"/>
      <c r="M398" s="56"/>
      <c r="N398" s="57"/>
      <c r="O398" s="58"/>
      <c r="P398" s="812"/>
      <c r="Q398" s="812"/>
      <c r="R398" s="812"/>
      <c r="S398" s="59"/>
      <c r="T398" s="59"/>
      <c r="U398" s="57"/>
      <c r="V398" s="58"/>
      <c r="W398" s="58"/>
      <c r="X398" s="116"/>
      <c r="Y398" s="116"/>
      <c r="Z398" s="116"/>
      <c r="AA398" s="116"/>
      <c r="AB398" s="116"/>
      <c r="AC398" s="116"/>
      <c r="AD398" s="58"/>
      <c r="AE398" s="58"/>
      <c r="AF398" s="58"/>
      <c r="AG398" s="116"/>
      <c r="AH398" s="58"/>
      <c r="AI398" s="58"/>
      <c r="AJ398" s="58"/>
      <c r="AZ398" s="40"/>
      <c r="BA398" s="40"/>
      <c r="BB398" s="40"/>
      <c r="BX398" s="36"/>
      <c r="BY398" s="36"/>
      <c r="BZ398" s="36"/>
      <c r="CA398" s="36"/>
      <c r="CB398" s="36"/>
      <c r="CC398" s="36"/>
    </row>
    <row r="399" spans="1:81" x14ac:dyDescent="0.2">
      <c r="A399" s="53"/>
      <c r="B399" s="54"/>
      <c r="C399" s="55"/>
      <c r="D399" s="55"/>
      <c r="E399" s="55"/>
      <c r="F399" s="55"/>
      <c r="G399" s="55"/>
      <c r="H399" s="55"/>
      <c r="I399" s="55"/>
      <c r="J399" s="55"/>
      <c r="K399" s="55"/>
      <c r="L399" s="55"/>
      <c r="M399" s="56"/>
      <c r="N399" s="57"/>
      <c r="O399" s="58"/>
      <c r="P399" s="812"/>
      <c r="Q399" s="812"/>
      <c r="R399" s="812"/>
      <c r="S399" s="59"/>
      <c r="T399" s="59"/>
      <c r="U399" s="57"/>
      <c r="V399" s="58"/>
      <c r="W399" s="58"/>
      <c r="X399" s="116"/>
      <c r="Y399" s="116"/>
      <c r="Z399" s="116"/>
      <c r="AA399" s="116"/>
      <c r="AB399" s="116"/>
      <c r="AC399" s="116"/>
      <c r="AD399" s="58"/>
      <c r="AE399" s="58"/>
      <c r="AF399" s="58"/>
      <c r="AG399" s="116"/>
      <c r="AH399" s="58"/>
      <c r="AI399" s="58"/>
      <c r="AJ399" s="58"/>
      <c r="AZ399" s="40"/>
      <c r="BA399" s="40"/>
      <c r="BB399" s="40"/>
      <c r="BX399" s="36"/>
      <c r="BY399" s="36"/>
      <c r="BZ399" s="36"/>
      <c r="CA399" s="36"/>
      <c r="CB399" s="36"/>
      <c r="CC399" s="36"/>
    </row>
    <row r="400" spans="1:81" x14ac:dyDescent="0.2">
      <c r="A400" s="53"/>
      <c r="B400" s="54"/>
      <c r="C400" s="55"/>
      <c r="D400" s="55"/>
      <c r="E400" s="55"/>
      <c r="F400" s="55"/>
      <c r="G400" s="55"/>
      <c r="H400" s="55"/>
      <c r="I400" s="55"/>
      <c r="J400" s="55"/>
      <c r="K400" s="55"/>
      <c r="L400" s="55"/>
      <c r="M400" s="56"/>
      <c r="N400" s="57"/>
      <c r="O400" s="58"/>
      <c r="P400" s="812"/>
      <c r="Q400" s="812"/>
      <c r="R400" s="812"/>
      <c r="S400" s="59"/>
      <c r="T400" s="59"/>
      <c r="U400" s="57"/>
      <c r="V400" s="58"/>
      <c r="W400" s="58"/>
      <c r="X400" s="116"/>
      <c r="Y400" s="116"/>
      <c r="Z400" s="116"/>
      <c r="AA400" s="116"/>
      <c r="AB400" s="116"/>
      <c r="AC400" s="116"/>
      <c r="AD400" s="58"/>
      <c r="AE400" s="58"/>
      <c r="AF400" s="58"/>
      <c r="AG400" s="116"/>
      <c r="AH400" s="58"/>
      <c r="AI400" s="58"/>
      <c r="AJ400" s="58"/>
      <c r="AZ400" s="40"/>
      <c r="BA400" s="40"/>
      <c r="BB400" s="40"/>
      <c r="BX400" s="36"/>
      <c r="BY400" s="36"/>
      <c r="BZ400" s="36"/>
      <c r="CA400" s="36"/>
      <c r="CB400" s="36"/>
      <c r="CC400" s="36"/>
    </row>
    <row r="401" spans="1:81" x14ac:dyDescent="0.2">
      <c r="A401" s="53"/>
      <c r="B401" s="54"/>
      <c r="C401" s="55"/>
      <c r="D401" s="55"/>
      <c r="E401" s="55"/>
      <c r="F401" s="55"/>
      <c r="G401" s="55"/>
      <c r="H401" s="55"/>
      <c r="I401" s="55"/>
      <c r="J401" s="55"/>
      <c r="K401" s="55"/>
      <c r="L401" s="55"/>
      <c r="M401" s="56"/>
      <c r="N401" s="57"/>
      <c r="O401" s="58"/>
      <c r="P401" s="812"/>
      <c r="Q401" s="812"/>
      <c r="R401" s="812"/>
      <c r="S401" s="59"/>
      <c r="T401" s="59"/>
      <c r="U401" s="57"/>
      <c r="V401" s="58"/>
      <c r="W401" s="58"/>
      <c r="X401" s="116"/>
      <c r="Y401" s="116"/>
      <c r="Z401" s="116"/>
      <c r="AA401" s="116"/>
      <c r="AB401" s="116"/>
      <c r="AC401" s="116"/>
      <c r="AD401" s="58"/>
      <c r="AE401" s="58"/>
      <c r="AF401" s="58"/>
      <c r="AG401" s="116"/>
      <c r="AH401" s="58"/>
      <c r="AI401" s="58"/>
      <c r="AJ401" s="58"/>
      <c r="AZ401" s="40"/>
      <c r="BA401" s="40"/>
      <c r="BB401" s="40"/>
      <c r="BX401" s="36"/>
      <c r="BY401" s="36"/>
      <c r="BZ401" s="36"/>
      <c r="CA401" s="36"/>
      <c r="CB401" s="36"/>
      <c r="CC401" s="36"/>
    </row>
    <row r="402" spans="1:81" x14ac:dyDescent="0.2">
      <c r="A402" s="53"/>
      <c r="B402" s="54"/>
      <c r="C402" s="55"/>
      <c r="D402" s="55"/>
      <c r="E402" s="55"/>
      <c r="F402" s="55"/>
      <c r="G402" s="55"/>
      <c r="H402" s="55"/>
      <c r="I402" s="55"/>
      <c r="J402" s="55"/>
      <c r="K402" s="55"/>
      <c r="L402" s="55"/>
      <c r="M402" s="56"/>
      <c r="N402" s="57"/>
      <c r="O402" s="58"/>
      <c r="P402" s="812"/>
      <c r="Q402" s="812"/>
      <c r="R402" s="812"/>
      <c r="S402" s="59"/>
      <c r="T402" s="59"/>
      <c r="U402" s="57"/>
      <c r="V402" s="58"/>
      <c r="W402" s="58"/>
      <c r="X402" s="116"/>
      <c r="Y402" s="116"/>
      <c r="Z402" s="116"/>
      <c r="AA402" s="116"/>
      <c r="AB402" s="116"/>
      <c r="AC402" s="116"/>
      <c r="AD402" s="58"/>
      <c r="AE402" s="58"/>
      <c r="AF402" s="58"/>
      <c r="AG402" s="116"/>
      <c r="AH402" s="58"/>
      <c r="AI402" s="58"/>
      <c r="AJ402" s="58"/>
      <c r="AZ402" s="40"/>
      <c r="BA402" s="40"/>
      <c r="BB402" s="40"/>
      <c r="BX402" s="36"/>
      <c r="BY402" s="36"/>
      <c r="BZ402" s="36"/>
      <c r="CA402" s="36"/>
      <c r="CB402" s="36"/>
      <c r="CC402" s="36"/>
    </row>
    <row r="403" spans="1:81" x14ac:dyDescent="0.2">
      <c r="A403" s="53"/>
      <c r="B403" s="54"/>
      <c r="C403" s="55"/>
      <c r="D403" s="55"/>
      <c r="E403" s="55"/>
      <c r="F403" s="55"/>
      <c r="G403" s="55"/>
      <c r="H403" s="55"/>
      <c r="I403" s="55"/>
      <c r="J403" s="55"/>
      <c r="K403" s="55"/>
      <c r="L403" s="55"/>
      <c r="M403" s="56"/>
      <c r="N403" s="57"/>
      <c r="O403" s="58"/>
      <c r="P403" s="812"/>
      <c r="Q403" s="812"/>
      <c r="R403" s="812"/>
      <c r="S403" s="59"/>
      <c r="T403" s="59"/>
      <c r="U403" s="57"/>
      <c r="V403" s="58"/>
      <c r="W403" s="58"/>
      <c r="X403" s="116"/>
      <c r="Y403" s="116"/>
      <c r="Z403" s="116"/>
      <c r="AA403" s="116"/>
      <c r="AB403" s="116"/>
      <c r="AC403" s="116"/>
      <c r="AD403" s="58"/>
      <c r="AE403" s="58"/>
      <c r="AF403" s="58"/>
      <c r="AG403" s="116"/>
      <c r="AH403" s="58"/>
      <c r="AI403" s="58"/>
      <c r="AJ403" s="58"/>
      <c r="AZ403" s="40"/>
      <c r="BA403" s="40"/>
      <c r="BB403" s="40"/>
      <c r="BX403" s="36"/>
      <c r="BY403" s="36"/>
      <c r="BZ403" s="36"/>
      <c r="CA403" s="36"/>
      <c r="CB403" s="36"/>
      <c r="CC403" s="36"/>
    </row>
    <row r="404" spans="1:81" x14ac:dyDescent="0.2">
      <c r="A404" s="53"/>
      <c r="B404" s="54"/>
      <c r="C404" s="55"/>
      <c r="D404" s="55"/>
      <c r="E404" s="55"/>
      <c r="F404" s="55"/>
      <c r="G404" s="55"/>
      <c r="H404" s="55"/>
      <c r="I404" s="55"/>
      <c r="J404" s="55"/>
      <c r="K404" s="55"/>
      <c r="L404" s="55"/>
      <c r="M404" s="56"/>
      <c r="N404" s="57"/>
      <c r="O404" s="58"/>
      <c r="P404" s="812"/>
      <c r="Q404" s="812"/>
      <c r="R404" s="812"/>
      <c r="S404" s="59"/>
      <c r="T404" s="59"/>
      <c r="U404" s="57"/>
      <c r="V404" s="58"/>
      <c r="W404" s="58"/>
      <c r="X404" s="116"/>
      <c r="Y404" s="116"/>
      <c r="Z404" s="116"/>
      <c r="AA404" s="116"/>
      <c r="AB404" s="116"/>
      <c r="AC404" s="116"/>
      <c r="AD404" s="58"/>
      <c r="AE404" s="58"/>
      <c r="AF404" s="58"/>
      <c r="AG404" s="116"/>
      <c r="AH404" s="58"/>
      <c r="AI404" s="58"/>
      <c r="AJ404" s="58"/>
      <c r="AZ404" s="40"/>
      <c r="BA404" s="40"/>
      <c r="BB404" s="40"/>
      <c r="BX404" s="36"/>
      <c r="BY404" s="36"/>
      <c r="BZ404" s="36"/>
      <c r="CA404" s="36"/>
      <c r="CB404" s="36"/>
      <c r="CC404" s="36"/>
    </row>
    <row r="405" spans="1:81" x14ac:dyDescent="0.2">
      <c r="A405" s="53"/>
      <c r="B405" s="54"/>
      <c r="C405" s="55"/>
      <c r="D405" s="55"/>
      <c r="E405" s="55"/>
      <c r="F405" s="55"/>
      <c r="G405" s="55"/>
      <c r="H405" s="55"/>
      <c r="I405" s="55"/>
      <c r="J405" s="55"/>
      <c r="K405" s="55"/>
      <c r="L405" s="55"/>
      <c r="M405" s="56"/>
      <c r="N405" s="57"/>
      <c r="O405" s="58"/>
      <c r="P405" s="812"/>
      <c r="Q405" s="812"/>
      <c r="R405" s="812"/>
      <c r="S405" s="59"/>
      <c r="T405" s="59"/>
      <c r="U405" s="57"/>
      <c r="V405" s="58"/>
      <c r="W405" s="58"/>
      <c r="X405" s="116"/>
      <c r="Y405" s="116"/>
      <c r="Z405" s="116"/>
      <c r="AA405" s="116"/>
      <c r="AB405" s="116"/>
      <c r="AC405" s="116"/>
      <c r="AD405" s="58"/>
      <c r="AE405" s="58"/>
      <c r="AF405" s="58"/>
      <c r="AG405" s="116"/>
      <c r="AH405" s="58"/>
      <c r="AI405" s="58"/>
      <c r="AJ405" s="58"/>
      <c r="AZ405" s="40"/>
      <c r="BA405" s="40"/>
      <c r="BB405" s="40"/>
      <c r="BX405" s="36"/>
      <c r="BY405" s="36"/>
      <c r="BZ405" s="36"/>
      <c r="CA405" s="36"/>
      <c r="CB405" s="36"/>
      <c r="CC405" s="36"/>
    </row>
    <row r="406" spans="1:81" x14ac:dyDescent="0.2">
      <c r="A406" s="53"/>
      <c r="B406" s="54"/>
      <c r="C406" s="55"/>
      <c r="D406" s="55"/>
      <c r="E406" s="55"/>
      <c r="F406" s="55"/>
      <c r="G406" s="55"/>
      <c r="H406" s="55"/>
      <c r="I406" s="55"/>
      <c r="J406" s="55"/>
      <c r="K406" s="55"/>
      <c r="L406" s="55"/>
      <c r="M406" s="56"/>
      <c r="N406" s="57"/>
      <c r="O406" s="58"/>
      <c r="P406" s="812"/>
      <c r="Q406" s="812"/>
      <c r="R406" s="812"/>
      <c r="S406" s="59"/>
      <c r="T406" s="59"/>
      <c r="U406" s="57"/>
      <c r="V406" s="58"/>
      <c r="W406" s="58"/>
      <c r="X406" s="116"/>
      <c r="Y406" s="116"/>
      <c r="Z406" s="116"/>
      <c r="AA406" s="116"/>
      <c r="AB406" s="116"/>
      <c r="AC406" s="116"/>
      <c r="AD406" s="58"/>
      <c r="AE406" s="58"/>
      <c r="AF406" s="58"/>
      <c r="AG406" s="116"/>
      <c r="AH406" s="58"/>
      <c r="AI406" s="58"/>
      <c r="AJ406" s="58"/>
      <c r="AZ406" s="40"/>
      <c r="BA406" s="40"/>
      <c r="BB406" s="40"/>
      <c r="BX406" s="36"/>
      <c r="BY406" s="36"/>
      <c r="BZ406" s="36"/>
      <c r="CA406" s="36"/>
      <c r="CB406" s="36"/>
      <c r="CC406" s="36"/>
    </row>
    <row r="407" spans="1:81" x14ac:dyDescent="0.2">
      <c r="A407" s="53"/>
      <c r="B407" s="54"/>
      <c r="C407" s="55"/>
      <c r="D407" s="55"/>
      <c r="E407" s="55"/>
      <c r="F407" s="55"/>
      <c r="G407" s="55"/>
      <c r="H407" s="55"/>
      <c r="I407" s="55"/>
      <c r="J407" s="55"/>
      <c r="K407" s="55"/>
      <c r="L407" s="55"/>
      <c r="M407" s="56"/>
      <c r="N407" s="57"/>
      <c r="O407" s="58"/>
      <c r="P407" s="812"/>
      <c r="Q407" s="812"/>
      <c r="R407" s="812"/>
      <c r="S407" s="59"/>
      <c r="T407" s="59"/>
      <c r="U407" s="57"/>
      <c r="V407" s="58"/>
      <c r="W407" s="58"/>
      <c r="X407" s="116"/>
      <c r="Y407" s="116"/>
      <c r="Z407" s="116"/>
      <c r="AA407" s="116"/>
      <c r="AB407" s="116"/>
      <c r="AC407" s="116"/>
      <c r="AD407" s="58"/>
      <c r="AE407" s="58"/>
      <c r="AF407" s="58"/>
      <c r="AG407" s="116"/>
      <c r="AH407" s="58"/>
      <c r="AI407" s="58"/>
      <c r="AJ407" s="58"/>
      <c r="AZ407" s="40"/>
      <c r="BA407" s="40"/>
      <c r="BB407" s="40"/>
      <c r="BX407" s="36"/>
      <c r="BY407" s="36"/>
      <c r="BZ407" s="36"/>
      <c r="CA407" s="36"/>
      <c r="CB407" s="36"/>
      <c r="CC407" s="36"/>
    </row>
    <row r="408" spans="1:81" x14ac:dyDescent="0.2">
      <c r="A408" s="53"/>
      <c r="B408" s="54"/>
      <c r="C408" s="55"/>
      <c r="D408" s="55"/>
      <c r="E408" s="55"/>
      <c r="F408" s="55"/>
      <c r="G408" s="55"/>
      <c r="H408" s="55"/>
      <c r="I408" s="55"/>
      <c r="J408" s="55"/>
      <c r="K408" s="55"/>
      <c r="L408" s="55"/>
      <c r="M408" s="56"/>
      <c r="N408" s="57"/>
      <c r="O408" s="58"/>
      <c r="P408" s="812"/>
      <c r="Q408" s="812"/>
      <c r="R408" s="812"/>
      <c r="S408" s="59"/>
      <c r="T408" s="59"/>
      <c r="U408" s="57"/>
      <c r="V408" s="58"/>
      <c r="W408" s="58"/>
      <c r="X408" s="116"/>
      <c r="Y408" s="116"/>
      <c r="Z408" s="116"/>
      <c r="AA408" s="116"/>
      <c r="AB408" s="116"/>
      <c r="AC408" s="116"/>
      <c r="AD408" s="58"/>
      <c r="AE408" s="58"/>
      <c r="AF408" s="58"/>
      <c r="AG408" s="116"/>
      <c r="AH408" s="58"/>
      <c r="AI408" s="58"/>
      <c r="AJ408" s="58"/>
      <c r="AZ408" s="40"/>
      <c r="BA408" s="40"/>
      <c r="BB408" s="40"/>
      <c r="BX408" s="36"/>
      <c r="BY408" s="36"/>
      <c r="BZ408" s="36"/>
      <c r="CA408" s="36"/>
      <c r="CB408" s="36"/>
      <c r="CC408" s="36"/>
    </row>
    <row r="409" spans="1:81" x14ac:dyDescent="0.2">
      <c r="A409" s="53"/>
      <c r="B409" s="54"/>
      <c r="C409" s="55"/>
      <c r="D409" s="55"/>
      <c r="E409" s="55"/>
      <c r="F409" s="55"/>
      <c r="G409" s="55"/>
      <c r="H409" s="55"/>
      <c r="I409" s="55"/>
      <c r="J409" s="55"/>
      <c r="K409" s="55"/>
      <c r="L409" s="55"/>
      <c r="M409" s="56"/>
      <c r="N409" s="57"/>
      <c r="O409" s="58"/>
      <c r="P409" s="812"/>
      <c r="Q409" s="812"/>
      <c r="R409" s="812"/>
      <c r="S409" s="59"/>
      <c r="T409" s="59"/>
      <c r="U409" s="57"/>
      <c r="V409" s="58"/>
      <c r="W409" s="58"/>
      <c r="X409" s="116"/>
      <c r="Y409" s="116"/>
      <c r="Z409" s="116"/>
      <c r="AA409" s="116"/>
      <c r="AB409" s="116"/>
      <c r="AC409" s="116"/>
      <c r="AD409" s="58"/>
      <c r="AE409" s="58"/>
      <c r="AF409" s="58"/>
      <c r="AG409" s="116"/>
      <c r="AH409" s="58"/>
      <c r="AI409" s="58"/>
      <c r="AJ409" s="58"/>
      <c r="AZ409" s="40"/>
      <c r="BA409" s="40"/>
      <c r="BB409" s="40"/>
      <c r="BX409" s="36"/>
      <c r="BY409" s="36"/>
      <c r="BZ409" s="36"/>
      <c r="CA409" s="36"/>
      <c r="CB409" s="36"/>
      <c r="CC409" s="36"/>
    </row>
    <row r="410" spans="1:81" x14ac:dyDescent="0.2">
      <c r="A410" s="53"/>
      <c r="B410" s="54"/>
      <c r="C410" s="55"/>
      <c r="D410" s="55"/>
      <c r="E410" s="55"/>
      <c r="F410" s="55"/>
      <c r="G410" s="55"/>
      <c r="H410" s="55"/>
      <c r="I410" s="55"/>
      <c r="J410" s="55"/>
      <c r="K410" s="55"/>
      <c r="L410" s="55"/>
      <c r="M410" s="56"/>
      <c r="N410" s="57"/>
      <c r="O410" s="58"/>
      <c r="P410" s="812"/>
      <c r="Q410" s="812"/>
      <c r="R410" s="812"/>
      <c r="S410" s="59"/>
      <c r="T410" s="59"/>
      <c r="U410" s="57"/>
      <c r="V410" s="58"/>
      <c r="W410" s="58"/>
      <c r="X410" s="116"/>
      <c r="Y410" s="116"/>
      <c r="Z410" s="116"/>
      <c r="AA410" s="116"/>
      <c r="AB410" s="116"/>
      <c r="AC410" s="116"/>
      <c r="AD410" s="58"/>
      <c r="AE410" s="58"/>
      <c r="AF410" s="58"/>
      <c r="AG410" s="116"/>
      <c r="AH410" s="58"/>
      <c r="AI410" s="58"/>
      <c r="AJ410" s="58"/>
      <c r="AZ410" s="40"/>
      <c r="BA410" s="40"/>
      <c r="BB410" s="40"/>
      <c r="BX410" s="36"/>
      <c r="BY410" s="36"/>
      <c r="BZ410" s="36"/>
      <c r="CA410" s="36"/>
      <c r="CB410" s="36"/>
      <c r="CC410" s="36"/>
    </row>
    <row r="411" spans="1:81" x14ac:dyDescent="0.2">
      <c r="A411" s="53"/>
      <c r="B411" s="54"/>
      <c r="C411" s="55"/>
      <c r="D411" s="55"/>
      <c r="E411" s="55"/>
      <c r="F411" s="55"/>
      <c r="G411" s="55"/>
      <c r="H411" s="55"/>
      <c r="I411" s="55"/>
      <c r="J411" s="55"/>
      <c r="K411" s="55"/>
      <c r="L411" s="55"/>
      <c r="M411" s="56"/>
      <c r="N411" s="57"/>
      <c r="O411" s="58"/>
      <c r="P411" s="812"/>
      <c r="Q411" s="812"/>
      <c r="R411" s="812"/>
      <c r="S411" s="59"/>
      <c r="T411" s="59"/>
      <c r="U411" s="57"/>
      <c r="V411" s="58"/>
      <c r="W411" s="58"/>
      <c r="X411" s="116"/>
      <c r="Y411" s="116"/>
      <c r="Z411" s="116"/>
      <c r="AA411" s="116"/>
      <c r="AB411" s="116"/>
      <c r="AC411" s="116"/>
      <c r="AD411" s="58"/>
      <c r="AE411" s="58"/>
      <c r="AF411" s="58"/>
      <c r="AG411" s="116"/>
      <c r="AH411" s="58"/>
      <c r="AI411" s="58"/>
      <c r="AJ411" s="58"/>
      <c r="AZ411" s="40"/>
      <c r="BA411" s="40"/>
      <c r="BB411" s="40"/>
      <c r="BX411" s="36"/>
      <c r="BY411" s="36"/>
      <c r="BZ411" s="36"/>
      <c r="CA411" s="36"/>
      <c r="CB411" s="36"/>
      <c r="CC411" s="36"/>
    </row>
    <row r="412" spans="1:81" x14ac:dyDescent="0.2">
      <c r="A412" s="53"/>
      <c r="B412" s="54"/>
      <c r="C412" s="55"/>
      <c r="D412" s="55"/>
      <c r="E412" s="55"/>
      <c r="F412" s="55"/>
      <c r="G412" s="55"/>
      <c r="H412" s="55"/>
      <c r="I412" s="55"/>
      <c r="J412" s="55"/>
      <c r="K412" s="55"/>
      <c r="L412" s="55"/>
      <c r="M412" s="56"/>
      <c r="N412" s="57"/>
      <c r="O412" s="58"/>
      <c r="P412" s="812"/>
      <c r="Q412" s="812"/>
      <c r="R412" s="812"/>
      <c r="S412" s="59"/>
      <c r="T412" s="59"/>
      <c r="U412" s="57"/>
      <c r="V412" s="58"/>
      <c r="W412" s="58"/>
      <c r="X412" s="116"/>
      <c r="Y412" s="116"/>
      <c r="Z412" s="116"/>
      <c r="AA412" s="116"/>
      <c r="AB412" s="116"/>
      <c r="AC412" s="116"/>
      <c r="AD412" s="58"/>
      <c r="AE412" s="58"/>
      <c r="AF412" s="58"/>
      <c r="AG412" s="116"/>
      <c r="AH412" s="58"/>
      <c r="AI412" s="58"/>
      <c r="AJ412" s="58"/>
      <c r="AZ412" s="40"/>
      <c r="BA412" s="40"/>
      <c r="BB412" s="40"/>
      <c r="BX412" s="36"/>
      <c r="BY412" s="36"/>
      <c r="BZ412" s="36"/>
      <c r="CA412" s="36"/>
      <c r="CB412" s="36"/>
      <c r="CC412" s="36"/>
    </row>
    <row r="413" spans="1:81" x14ac:dyDescent="0.2">
      <c r="A413" s="53"/>
      <c r="B413" s="54"/>
      <c r="C413" s="55"/>
      <c r="D413" s="55"/>
      <c r="E413" s="55"/>
      <c r="F413" s="55"/>
      <c r="G413" s="55"/>
      <c r="H413" s="55"/>
      <c r="I413" s="55"/>
      <c r="J413" s="55"/>
      <c r="K413" s="55"/>
      <c r="L413" s="55"/>
      <c r="M413" s="56"/>
      <c r="N413" s="57"/>
      <c r="O413" s="58"/>
      <c r="P413" s="812"/>
      <c r="Q413" s="812"/>
      <c r="R413" s="812"/>
      <c r="S413" s="59"/>
      <c r="T413" s="59"/>
      <c r="U413" s="57"/>
      <c r="V413" s="58"/>
      <c r="W413" s="58"/>
      <c r="X413" s="116"/>
      <c r="Y413" s="116"/>
      <c r="Z413" s="116"/>
      <c r="AA413" s="116"/>
      <c r="AB413" s="116"/>
      <c r="AC413" s="116"/>
      <c r="AD413" s="58"/>
      <c r="AE413" s="58"/>
      <c r="AF413" s="58"/>
      <c r="AG413" s="116"/>
      <c r="AH413" s="58"/>
      <c r="AI413" s="58"/>
      <c r="AJ413" s="58"/>
      <c r="AZ413" s="40"/>
      <c r="BA413" s="40"/>
      <c r="BB413" s="40"/>
      <c r="BX413" s="36"/>
      <c r="BY413" s="36"/>
      <c r="BZ413" s="36"/>
      <c r="CA413" s="36"/>
      <c r="CB413" s="36"/>
      <c r="CC413" s="36"/>
    </row>
    <row r="414" spans="1:81" x14ac:dyDescent="0.2">
      <c r="A414" s="53"/>
      <c r="B414" s="54"/>
      <c r="C414" s="55"/>
      <c r="D414" s="55"/>
      <c r="E414" s="55"/>
      <c r="F414" s="55"/>
      <c r="G414" s="55"/>
      <c r="H414" s="55"/>
      <c r="I414" s="55"/>
      <c r="J414" s="55"/>
      <c r="K414" s="55"/>
      <c r="L414" s="55"/>
      <c r="M414" s="56"/>
      <c r="N414" s="57"/>
      <c r="O414" s="58"/>
      <c r="P414" s="812"/>
      <c r="Q414" s="812"/>
      <c r="R414" s="812"/>
      <c r="S414" s="59"/>
      <c r="T414" s="59"/>
      <c r="U414" s="57"/>
      <c r="V414" s="58"/>
      <c r="W414" s="58"/>
      <c r="X414" s="116"/>
      <c r="Y414" s="116"/>
      <c r="Z414" s="116"/>
      <c r="AA414" s="116"/>
      <c r="AB414" s="116"/>
      <c r="AC414" s="116"/>
      <c r="AD414" s="58"/>
      <c r="AE414" s="58"/>
      <c r="AF414" s="58"/>
      <c r="AG414" s="116"/>
      <c r="AH414" s="58"/>
      <c r="AI414" s="58"/>
      <c r="AJ414" s="58"/>
      <c r="AZ414" s="40"/>
      <c r="BA414" s="40"/>
      <c r="BB414" s="40"/>
      <c r="BX414" s="36"/>
      <c r="BY414" s="36"/>
      <c r="BZ414" s="36"/>
      <c r="CA414" s="36"/>
      <c r="CB414" s="36"/>
      <c r="CC414" s="36"/>
    </row>
    <row r="415" spans="1:81" x14ac:dyDescent="0.2">
      <c r="A415" s="53"/>
      <c r="B415" s="54"/>
      <c r="C415" s="55"/>
      <c r="D415" s="55"/>
      <c r="E415" s="55"/>
      <c r="F415" s="55"/>
      <c r="G415" s="55"/>
      <c r="H415" s="55"/>
      <c r="I415" s="55"/>
      <c r="J415" s="55"/>
      <c r="K415" s="55"/>
      <c r="L415" s="55"/>
      <c r="M415" s="56"/>
      <c r="N415" s="57"/>
      <c r="O415" s="58"/>
      <c r="P415" s="812"/>
      <c r="Q415" s="812"/>
      <c r="R415" s="812"/>
      <c r="S415" s="59"/>
      <c r="T415" s="59"/>
      <c r="U415" s="57"/>
      <c r="V415" s="58"/>
      <c r="W415" s="58"/>
      <c r="X415" s="116"/>
      <c r="Y415" s="116"/>
      <c r="Z415" s="116"/>
      <c r="AA415" s="116"/>
      <c r="AB415" s="116"/>
      <c r="AC415" s="116"/>
      <c r="AD415" s="58"/>
      <c r="AE415" s="58"/>
      <c r="AF415" s="58"/>
      <c r="AG415" s="116"/>
      <c r="AH415" s="58"/>
      <c r="AI415" s="58"/>
      <c r="AJ415" s="58"/>
      <c r="AZ415" s="40"/>
      <c r="BA415" s="40"/>
      <c r="BB415" s="40"/>
      <c r="BX415" s="36"/>
      <c r="BY415" s="36"/>
      <c r="BZ415" s="36"/>
      <c r="CA415" s="36"/>
      <c r="CB415" s="36"/>
      <c r="CC415" s="36"/>
    </row>
    <row r="416" spans="1:81" x14ac:dyDescent="0.2">
      <c r="A416" s="53"/>
      <c r="B416" s="54"/>
      <c r="C416" s="55"/>
      <c r="D416" s="55"/>
      <c r="E416" s="55"/>
      <c r="F416" s="55"/>
      <c r="G416" s="55"/>
      <c r="H416" s="55"/>
      <c r="I416" s="55"/>
      <c r="J416" s="55"/>
      <c r="K416" s="55"/>
      <c r="L416" s="55"/>
      <c r="M416" s="56"/>
      <c r="N416" s="57"/>
      <c r="O416" s="58"/>
      <c r="P416" s="812"/>
      <c r="Q416" s="812"/>
      <c r="R416" s="812"/>
      <c r="S416" s="59"/>
      <c r="T416" s="59"/>
      <c r="U416" s="57"/>
      <c r="V416" s="58"/>
      <c r="W416" s="58"/>
      <c r="X416" s="116"/>
      <c r="Y416" s="116"/>
      <c r="Z416" s="116"/>
      <c r="AA416" s="116"/>
      <c r="AB416" s="116"/>
      <c r="AC416" s="116"/>
      <c r="AD416" s="58"/>
      <c r="AE416" s="58"/>
      <c r="AF416" s="58"/>
      <c r="AG416" s="116"/>
      <c r="AH416" s="58"/>
      <c r="AI416" s="58"/>
      <c r="AJ416" s="58"/>
      <c r="AZ416" s="40"/>
      <c r="BA416" s="40"/>
      <c r="BB416" s="40"/>
      <c r="BX416" s="36"/>
      <c r="BY416" s="36"/>
      <c r="BZ416" s="36"/>
      <c r="CA416" s="36"/>
      <c r="CB416" s="36"/>
      <c r="CC416" s="36"/>
    </row>
    <row r="417" spans="1:81" x14ac:dyDescent="0.2">
      <c r="A417" s="53"/>
      <c r="B417" s="54"/>
      <c r="C417" s="55"/>
      <c r="D417" s="55"/>
      <c r="E417" s="55"/>
      <c r="F417" s="55"/>
      <c r="G417" s="55"/>
      <c r="H417" s="55"/>
      <c r="I417" s="55"/>
      <c r="J417" s="55"/>
      <c r="K417" s="55"/>
      <c r="L417" s="55"/>
      <c r="M417" s="56"/>
      <c r="N417" s="57"/>
      <c r="O417" s="58"/>
      <c r="P417" s="812"/>
      <c r="Q417" s="812"/>
      <c r="R417" s="812"/>
      <c r="S417" s="59"/>
      <c r="T417" s="59"/>
      <c r="U417" s="57"/>
      <c r="V417" s="58"/>
      <c r="W417" s="58"/>
      <c r="X417" s="116"/>
      <c r="Y417" s="116"/>
      <c r="Z417" s="116"/>
      <c r="AA417" s="116"/>
      <c r="AB417" s="116"/>
      <c r="AC417" s="116"/>
      <c r="AD417" s="58"/>
      <c r="AE417" s="58"/>
      <c r="AF417" s="58"/>
      <c r="AG417" s="116"/>
      <c r="AH417" s="58"/>
      <c r="AI417" s="58"/>
      <c r="AJ417" s="58"/>
      <c r="AZ417" s="40"/>
      <c r="BA417" s="40"/>
      <c r="BB417" s="40"/>
      <c r="BX417" s="36"/>
      <c r="BY417" s="36"/>
      <c r="BZ417" s="36"/>
      <c r="CA417" s="36"/>
      <c r="CB417" s="36"/>
      <c r="CC417" s="36"/>
    </row>
    <row r="418" spans="1:81" x14ac:dyDescent="0.2">
      <c r="A418" s="53"/>
      <c r="B418" s="54"/>
      <c r="C418" s="55"/>
      <c r="D418" s="55"/>
      <c r="E418" s="55"/>
      <c r="F418" s="55"/>
      <c r="G418" s="55"/>
      <c r="H418" s="55"/>
      <c r="I418" s="55"/>
      <c r="J418" s="55"/>
      <c r="K418" s="55"/>
      <c r="L418" s="55"/>
      <c r="M418" s="56"/>
      <c r="N418" s="57"/>
      <c r="O418" s="58"/>
      <c r="P418" s="812"/>
      <c r="Q418" s="812"/>
      <c r="R418" s="812"/>
      <c r="S418" s="59"/>
      <c r="T418" s="59"/>
      <c r="U418" s="57"/>
      <c r="V418" s="58"/>
      <c r="W418" s="58"/>
      <c r="X418" s="116"/>
      <c r="Y418" s="116"/>
      <c r="Z418" s="116"/>
      <c r="AA418" s="116"/>
      <c r="AB418" s="116"/>
      <c r="AC418" s="116"/>
      <c r="AD418" s="58"/>
      <c r="AE418" s="58"/>
      <c r="AF418" s="58"/>
      <c r="AG418" s="116"/>
      <c r="AH418" s="58"/>
      <c r="AI418" s="58"/>
      <c r="AJ418" s="58"/>
      <c r="AZ418" s="40"/>
      <c r="BA418" s="40"/>
      <c r="BB418" s="40"/>
      <c r="BX418" s="36"/>
      <c r="BY418" s="36"/>
      <c r="BZ418" s="36"/>
      <c r="CA418" s="36"/>
      <c r="CB418" s="36"/>
      <c r="CC418" s="36"/>
    </row>
    <row r="419" spans="1:81" x14ac:dyDescent="0.2">
      <c r="A419" s="53"/>
      <c r="B419" s="54"/>
      <c r="C419" s="55"/>
      <c r="D419" s="55"/>
      <c r="E419" s="55"/>
      <c r="F419" s="55"/>
      <c r="G419" s="55"/>
      <c r="H419" s="55"/>
      <c r="I419" s="55"/>
      <c r="J419" s="55"/>
      <c r="K419" s="55"/>
      <c r="L419" s="55"/>
      <c r="M419" s="56"/>
      <c r="N419" s="57"/>
      <c r="O419" s="58"/>
      <c r="P419" s="812"/>
      <c r="Q419" s="812"/>
      <c r="R419" s="812"/>
      <c r="S419" s="59"/>
      <c r="T419" s="59"/>
      <c r="U419" s="57"/>
      <c r="V419" s="58"/>
      <c r="W419" s="58"/>
      <c r="X419" s="116"/>
      <c r="Y419" s="116"/>
      <c r="Z419" s="116"/>
      <c r="AA419" s="116"/>
      <c r="AB419" s="116"/>
      <c r="AC419" s="116"/>
      <c r="AD419" s="58"/>
      <c r="AE419" s="58"/>
      <c r="AF419" s="58"/>
      <c r="AG419" s="116"/>
      <c r="AH419" s="58"/>
      <c r="AI419" s="58"/>
      <c r="AJ419" s="58"/>
      <c r="AZ419" s="40"/>
      <c r="BA419" s="40"/>
      <c r="BB419" s="40"/>
      <c r="BX419" s="36"/>
      <c r="BY419" s="36"/>
      <c r="BZ419" s="36"/>
      <c r="CA419" s="36"/>
      <c r="CB419" s="36"/>
      <c r="CC419" s="36"/>
    </row>
    <row r="420" spans="1:81" x14ac:dyDescent="0.2">
      <c r="A420" s="53"/>
      <c r="B420" s="54"/>
      <c r="C420" s="55"/>
      <c r="D420" s="55"/>
      <c r="E420" s="55"/>
      <c r="F420" s="55"/>
      <c r="G420" s="55"/>
      <c r="H420" s="55"/>
      <c r="I420" s="55"/>
      <c r="J420" s="55"/>
      <c r="K420" s="55"/>
      <c r="L420" s="55"/>
      <c r="M420" s="56"/>
      <c r="N420" s="57"/>
      <c r="O420" s="58"/>
      <c r="P420" s="812"/>
      <c r="Q420" s="812"/>
      <c r="R420" s="812"/>
      <c r="S420" s="59"/>
      <c r="T420" s="59"/>
      <c r="U420" s="57"/>
      <c r="V420" s="58"/>
      <c r="W420" s="58"/>
      <c r="X420" s="116"/>
      <c r="Y420" s="116"/>
      <c r="Z420" s="116"/>
      <c r="AA420" s="116"/>
      <c r="AB420" s="116"/>
      <c r="AC420" s="116"/>
      <c r="AD420" s="58"/>
      <c r="AE420" s="58"/>
      <c r="AF420" s="58"/>
      <c r="AG420" s="116"/>
      <c r="AH420" s="58"/>
      <c r="AI420" s="58"/>
      <c r="AJ420" s="58"/>
      <c r="AZ420" s="40"/>
      <c r="BA420" s="40"/>
      <c r="BB420" s="40"/>
      <c r="BX420" s="36"/>
      <c r="BY420" s="36"/>
      <c r="BZ420" s="36"/>
      <c r="CA420" s="36"/>
      <c r="CB420" s="36"/>
      <c r="CC420" s="36"/>
    </row>
    <row r="421" spans="1:81" x14ac:dyDescent="0.2">
      <c r="A421" s="53"/>
      <c r="B421" s="54"/>
      <c r="C421" s="55"/>
      <c r="D421" s="55"/>
      <c r="E421" s="55"/>
      <c r="F421" s="55"/>
      <c r="G421" s="55"/>
      <c r="H421" s="55"/>
      <c r="I421" s="55"/>
      <c r="J421" s="55"/>
      <c r="K421" s="55"/>
      <c r="L421" s="55"/>
      <c r="M421" s="56"/>
      <c r="N421" s="57"/>
      <c r="O421" s="58"/>
      <c r="P421" s="812"/>
      <c r="Q421" s="812"/>
      <c r="R421" s="812"/>
      <c r="S421" s="59"/>
      <c r="T421" s="59"/>
      <c r="U421" s="57"/>
      <c r="V421" s="58"/>
      <c r="W421" s="58"/>
      <c r="X421" s="116"/>
      <c r="Y421" s="116"/>
      <c r="Z421" s="116"/>
      <c r="AA421" s="116"/>
      <c r="AB421" s="116"/>
      <c r="AC421" s="116"/>
      <c r="AD421" s="58"/>
      <c r="AE421" s="58"/>
      <c r="AF421" s="58"/>
      <c r="AG421" s="116"/>
      <c r="AH421" s="58"/>
      <c r="AI421" s="58"/>
      <c r="AJ421" s="58"/>
      <c r="AZ421" s="40"/>
      <c r="BA421" s="40"/>
      <c r="BB421" s="40"/>
      <c r="BX421" s="36"/>
      <c r="BY421" s="36"/>
      <c r="BZ421" s="36"/>
      <c r="CA421" s="36"/>
      <c r="CB421" s="36"/>
      <c r="CC421" s="36"/>
    </row>
    <row r="422" spans="1:81" x14ac:dyDescent="0.2">
      <c r="A422" s="53"/>
      <c r="B422" s="54"/>
      <c r="C422" s="55"/>
      <c r="D422" s="55"/>
      <c r="E422" s="55"/>
      <c r="F422" s="55"/>
      <c r="G422" s="55"/>
      <c r="H422" s="55"/>
      <c r="I422" s="55"/>
      <c r="J422" s="55"/>
      <c r="K422" s="55"/>
      <c r="L422" s="55"/>
      <c r="M422" s="56"/>
      <c r="N422" s="57"/>
      <c r="O422" s="58"/>
      <c r="P422" s="812"/>
      <c r="Q422" s="812"/>
      <c r="R422" s="812"/>
      <c r="S422" s="59"/>
      <c r="T422" s="59"/>
      <c r="U422" s="57"/>
      <c r="V422" s="58"/>
      <c r="W422" s="58"/>
      <c r="X422" s="116"/>
      <c r="Y422" s="116"/>
      <c r="Z422" s="116"/>
      <c r="AA422" s="116"/>
      <c r="AB422" s="116"/>
      <c r="AC422" s="116"/>
      <c r="AD422" s="58"/>
      <c r="AE422" s="58"/>
      <c r="AF422" s="58"/>
      <c r="AG422" s="116"/>
      <c r="AH422" s="58"/>
      <c r="AI422" s="58"/>
      <c r="AJ422" s="58"/>
      <c r="AZ422" s="40"/>
      <c r="BA422" s="40"/>
      <c r="BB422" s="40"/>
      <c r="BX422" s="36"/>
      <c r="BY422" s="36"/>
      <c r="BZ422" s="36"/>
      <c r="CA422" s="36"/>
      <c r="CB422" s="36"/>
      <c r="CC422" s="36"/>
    </row>
    <row r="423" spans="1:81" x14ac:dyDescent="0.2">
      <c r="A423" s="53"/>
      <c r="B423" s="54"/>
      <c r="C423" s="55"/>
      <c r="D423" s="55"/>
      <c r="E423" s="55"/>
      <c r="F423" s="55"/>
      <c r="G423" s="55"/>
      <c r="H423" s="55"/>
      <c r="I423" s="55"/>
      <c r="J423" s="55"/>
      <c r="K423" s="55"/>
      <c r="L423" s="55"/>
      <c r="M423" s="56"/>
      <c r="N423" s="57"/>
      <c r="O423" s="58"/>
      <c r="P423" s="812"/>
      <c r="Q423" s="812"/>
      <c r="R423" s="812"/>
      <c r="S423" s="59"/>
      <c r="T423" s="59"/>
      <c r="U423" s="57"/>
      <c r="V423" s="58"/>
      <c r="W423" s="58"/>
      <c r="X423" s="116"/>
      <c r="Y423" s="116"/>
      <c r="Z423" s="116"/>
      <c r="AA423" s="116"/>
      <c r="AB423" s="116"/>
      <c r="AC423" s="116"/>
      <c r="AD423" s="58"/>
      <c r="AE423" s="58"/>
      <c r="AF423" s="58"/>
      <c r="AG423" s="116"/>
      <c r="AH423" s="58"/>
      <c r="AI423" s="58"/>
      <c r="AJ423" s="58"/>
      <c r="AZ423" s="40"/>
      <c r="BA423" s="40"/>
      <c r="BB423" s="40"/>
      <c r="BX423" s="36"/>
      <c r="BY423" s="36"/>
      <c r="BZ423" s="36"/>
      <c r="CA423" s="36"/>
      <c r="CB423" s="36"/>
      <c r="CC423" s="36"/>
    </row>
    <row r="424" spans="1:81" x14ac:dyDescent="0.2">
      <c r="A424" s="53"/>
      <c r="B424" s="54"/>
      <c r="C424" s="55"/>
      <c r="D424" s="55"/>
      <c r="E424" s="55"/>
      <c r="F424" s="55"/>
      <c r="G424" s="55"/>
      <c r="H424" s="55"/>
      <c r="I424" s="55"/>
      <c r="J424" s="55"/>
      <c r="K424" s="55"/>
      <c r="L424" s="55"/>
      <c r="M424" s="56"/>
      <c r="N424" s="57"/>
      <c r="O424" s="58"/>
      <c r="P424" s="812"/>
      <c r="Q424" s="812"/>
      <c r="R424" s="812"/>
      <c r="S424" s="59"/>
      <c r="T424" s="59"/>
      <c r="U424" s="57"/>
      <c r="V424" s="58"/>
      <c r="W424" s="58"/>
      <c r="X424" s="116"/>
      <c r="Y424" s="116"/>
      <c r="Z424" s="116"/>
      <c r="AA424" s="116"/>
      <c r="AB424" s="116"/>
      <c r="AC424" s="116"/>
      <c r="AD424" s="58"/>
      <c r="AE424" s="58"/>
      <c r="AF424" s="58"/>
      <c r="AG424" s="116"/>
      <c r="AH424" s="58"/>
      <c r="AI424" s="58"/>
      <c r="AJ424" s="58"/>
      <c r="AZ424" s="40"/>
      <c r="BA424" s="40"/>
      <c r="BB424" s="40"/>
      <c r="BX424" s="36"/>
      <c r="BY424" s="36"/>
      <c r="BZ424" s="36"/>
      <c r="CA424" s="36"/>
      <c r="CB424" s="36"/>
      <c r="CC424" s="36"/>
    </row>
    <row r="425" spans="1:81" x14ac:dyDescent="0.2">
      <c r="A425" s="53"/>
      <c r="B425" s="54"/>
      <c r="C425" s="55"/>
      <c r="D425" s="55"/>
      <c r="E425" s="55"/>
      <c r="F425" s="55"/>
      <c r="G425" s="55"/>
      <c r="H425" s="55"/>
      <c r="I425" s="55"/>
      <c r="J425" s="55"/>
      <c r="K425" s="55"/>
      <c r="L425" s="55"/>
      <c r="M425" s="56"/>
      <c r="N425" s="57"/>
      <c r="O425" s="58"/>
      <c r="P425" s="812"/>
      <c r="Q425" s="812"/>
      <c r="R425" s="812"/>
      <c r="S425" s="59"/>
      <c r="T425" s="59"/>
      <c r="U425" s="57"/>
      <c r="V425" s="58"/>
      <c r="W425" s="58"/>
      <c r="X425" s="116"/>
      <c r="Y425" s="116"/>
      <c r="Z425" s="116"/>
      <c r="AA425" s="116"/>
      <c r="AB425" s="116"/>
      <c r="AC425" s="116"/>
      <c r="AD425" s="58"/>
      <c r="AE425" s="58"/>
      <c r="AF425" s="58"/>
      <c r="AG425" s="116"/>
      <c r="AH425" s="58"/>
      <c r="AI425" s="58"/>
      <c r="AJ425" s="58"/>
      <c r="AZ425" s="40"/>
      <c r="BA425" s="40"/>
      <c r="BB425" s="40"/>
      <c r="BX425" s="36"/>
      <c r="BY425" s="36"/>
      <c r="BZ425" s="36"/>
      <c r="CA425" s="36"/>
      <c r="CB425" s="36"/>
      <c r="CC425" s="36"/>
    </row>
    <row r="426" spans="1:81" x14ac:dyDescent="0.2">
      <c r="A426" s="53"/>
      <c r="B426" s="54"/>
      <c r="C426" s="55"/>
      <c r="D426" s="55"/>
      <c r="E426" s="55"/>
      <c r="F426" s="55"/>
      <c r="G426" s="55"/>
      <c r="H426" s="55"/>
      <c r="I426" s="55"/>
      <c r="J426" s="55"/>
      <c r="K426" s="55"/>
      <c r="L426" s="55"/>
      <c r="M426" s="56"/>
      <c r="N426" s="57"/>
      <c r="O426" s="58"/>
      <c r="P426" s="812"/>
      <c r="Q426" s="812"/>
      <c r="R426" s="812"/>
      <c r="S426" s="59"/>
      <c r="T426" s="59"/>
      <c r="U426" s="57"/>
      <c r="V426" s="58"/>
      <c r="W426" s="58"/>
      <c r="X426" s="116"/>
      <c r="Y426" s="116"/>
      <c r="Z426" s="116"/>
      <c r="AA426" s="116"/>
      <c r="AB426" s="116"/>
      <c r="AC426" s="116"/>
      <c r="AD426" s="58"/>
      <c r="AE426" s="58"/>
      <c r="AF426" s="58"/>
      <c r="AG426" s="116"/>
      <c r="AH426" s="58"/>
      <c r="AI426" s="58"/>
      <c r="AJ426" s="58"/>
      <c r="AZ426" s="40"/>
      <c r="BA426" s="40"/>
      <c r="BB426" s="40"/>
      <c r="BX426" s="36"/>
      <c r="BY426" s="36"/>
      <c r="BZ426" s="36"/>
      <c r="CA426" s="36"/>
      <c r="CB426" s="36"/>
      <c r="CC426" s="36"/>
    </row>
    <row r="427" spans="1:81" x14ac:dyDescent="0.2">
      <c r="A427" s="53"/>
      <c r="B427" s="54"/>
      <c r="C427" s="55"/>
      <c r="D427" s="55"/>
      <c r="E427" s="55"/>
      <c r="F427" s="55"/>
      <c r="G427" s="55"/>
      <c r="H427" s="55"/>
      <c r="I427" s="55"/>
      <c r="J427" s="55"/>
      <c r="K427" s="55"/>
      <c r="L427" s="55"/>
      <c r="M427" s="56"/>
      <c r="N427" s="57"/>
      <c r="O427" s="58"/>
      <c r="P427" s="812"/>
      <c r="Q427" s="812"/>
      <c r="R427" s="812"/>
      <c r="S427" s="59"/>
      <c r="T427" s="59"/>
      <c r="U427" s="57"/>
      <c r="V427" s="58"/>
      <c r="W427" s="58"/>
      <c r="X427" s="116"/>
      <c r="Y427" s="116"/>
      <c r="Z427" s="116"/>
      <c r="AA427" s="116"/>
      <c r="AB427" s="116"/>
      <c r="AC427" s="116"/>
      <c r="AD427" s="58"/>
      <c r="AE427" s="58"/>
      <c r="AF427" s="58"/>
      <c r="AG427" s="116"/>
      <c r="AH427" s="58"/>
      <c r="AI427" s="58"/>
      <c r="AJ427" s="58"/>
      <c r="AZ427" s="40"/>
      <c r="BA427" s="40"/>
      <c r="BB427" s="40"/>
      <c r="BX427" s="36"/>
      <c r="BY427" s="36"/>
      <c r="BZ427" s="36"/>
      <c r="CA427" s="36"/>
      <c r="CB427" s="36"/>
      <c r="CC427" s="36"/>
    </row>
    <row r="428" spans="1:81" x14ac:dyDescent="0.2">
      <c r="A428" s="53"/>
      <c r="B428" s="54"/>
      <c r="C428" s="55"/>
      <c r="D428" s="55"/>
      <c r="E428" s="55"/>
      <c r="F428" s="55"/>
      <c r="G428" s="55"/>
      <c r="H428" s="55"/>
      <c r="I428" s="55"/>
      <c r="J428" s="55"/>
      <c r="K428" s="55"/>
      <c r="L428" s="55"/>
      <c r="M428" s="56"/>
      <c r="N428" s="57"/>
      <c r="O428" s="58"/>
      <c r="P428" s="812"/>
      <c r="Q428" s="812"/>
      <c r="R428" s="812"/>
      <c r="S428" s="59"/>
      <c r="T428" s="59"/>
      <c r="U428" s="57"/>
      <c r="V428" s="58"/>
      <c r="W428" s="58"/>
      <c r="X428" s="116"/>
      <c r="Y428" s="116"/>
      <c r="Z428" s="116"/>
      <c r="AA428" s="116"/>
      <c r="AB428" s="116"/>
      <c r="AC428" s="116"/>
      <c r="AD428" s="58"/>
      <c r="AE428" s="58"/>
      <c r="AF428" s="58"/>
      <c r="AG428" s="116"/>
      <c r="AH428" s="58"/>
      <c r="AI428" s="58"/>
      <c r="AJ428" s="58"/>
      <c r="AZ428" s="40"/>
      <c r="BA428" s="40"/>
      <c r="BB428" s="40"/>
      <c r="BX428" s="36"/>
      <c r="BY428" s="36"/>
      <c r="BZ428" s="36"/>
      <c r="CA428" s="36"/>
      <c r="CB428" s="36"/>
      <c r="CC428" s="36"/>
    </row>
    <row r="429" spans="1:81" x14ac:dyDescent="0.2">
      <c r="A429" s="53"/>
      <c r="B429" s="54"/>
      <c r="C429" s="55"/>
      <c r="D429" s="55"/>
      <c r="E429" s="55"/>
      <c r="F429" s="55"/>
      <c r="G429" s="55"/>
      <c r="H429" s="55"/>
      <c r="I429" s="55"/>
      <c r="J429" s="55"/>
      <c r="K429" s="55"/>
      <c r="L429" s="55"/>
      <c r="M429" s="56"/>
      <c r="N429" s="57"/>
      <c r="O429" s="58"/>
      <c r="P429" s="812"/>
      <c r="Q429" s="812"/>
      <c r="R429" s="812"/>
      <c r="S429" s="59"/>
      <c r="T429" s="59"/>
      <c r="U429" s="57"/>
      <c r="V429" s="58"/>
      <c r="W429" s="58"/>
      <c r="X429" s="116"/>
      <c r="Y429" s="116"/>
      <c r="Z429" s="116"/>
      <c r="AA429" s="116"/>
      <c r="AB429" s="116"/>
      <c r="AC429" s="116"/>
      <c r="AD429" s="58"/>
      <c r="AE429" s="58"/>
      <c r="AF429" s="58"/>
      <c r="AG429" s="116"/>
      <c r="AH429" s="58"/>
      <c r="AI429" s="58"/>
      <c r="AJ429" s="58"/>
      <c r="AZ429" s="40"/>
      <c r="BA429" s="40"/>
      <c r="BB429" s="40"/>
      <c r="BX429" s="36"/>
      <c r="BY429" s="36"/>
      <c r="BZ429" s="36"/>
      <c r="CA429" s="36"/>
      <c r="CB429" s="36"/>
      <c r="CC429" s="36"/>
    </row>
    <row r="430" spans="1:81" x14ac:dyDescent="0.2">
      <c r="A430" s="53"/>
      <c r="B430" s="54"/>
      <c r="C430" s="55"/>
      <c r="D430" s="55"/>
      <c r="E430" s="55"/>
      <c r="F430" s="55"/>
      <c r="G430" s="55"/>
      <c r="H430" s="55"/>
      <c r="I430" s="55"/>
      <c r="J430" s="55"/>
      <c r="K430" s="55"/>
      <c r="L430" s="55"/>
      <c r="M430" s="56"/>
      <c r="N430" s="57"/>
      <c r="O430" s="58"/>
      <c r="P430" s="812"/>
      <c r="Q430" s="812"/>
      <c r="R430" s="812"/>
      <c r="S430" s="59"/>
      <c r="T430" s="59"/>
      <c r="U430" s="57"/>
      <c r="V430" s="58"/>
      <c r="W430" s="58"/>
      <c r="X430" s="116"/>
      <c r="Y430" s="116"/>
      <c r="Z430" s="116"/>
      <c r="AA430" s="116"/>
      <c r="AB430" s="116"/>
      <c r="AC430" s="116"/>
      <c r="AD430" s="58"/>
      <c r="AE430" s="58"/>
      <c r="AF430" s="58"/>
      <c r="AG430" s="116"/>
      <c r="AH430" s="58"/>
      <c r="AI430" s="58"/>
      <c r="AJ430" s="58"/>
      <c r="AZ430" s="40"/>
      <c r="BA430" s="40"/>
      <c r="BB430" s="40"/>
      <c r="BX430" s="36"/>
      <c r="BY430" s="36"/>
      <c r="BZ430" s="36"/>
      <c r="CA430" s="36"/>
      <c r="CB430" s="36"/>
      <c r="CC430" s="36"/>
    </row>
    <row r="431" spans="1:81" x14ac:dyDescent="0.2">
      <c r="A431" s="53"/>
      <c r="B431" s="54"/>
      <c r="C431" s="55"/>
      <c r="D431" s="55"/>
      <c r="E431" s="55"/>
      <c r="F431" s="55"/>
      <c r="G431" s="55"/>
      <c r="H431" s="55"/>
      <c r="I431" s="55"/>
      <c r="J431" s="55"/>
      <c r="K431" s="55"/>
      <c r="L431" s="55"/>
      <c r="M431" s="56"/>
      <c r="N431" s="57"/>
      <c r="O431" s="58"/>
      <c r="P431" s="812"/>
      <c r="Q431" s="812"/>
      <c r="R431" s="812"/>
      <c r="S431" s="59"/>
      <c r="T431" s="59"/>
      <c r="U431" s="57"/>
      <c r="V431" s="58"/>
      <c r="W431" s="58"/>
      <c r="X431" s="116"/>
      <c r="Y431" s="116"/>
      <c r="Z431" s="116"/>
      <c r="AA431" s="116"/>
      <c r="AB431" s="116"/>
      <c r="AC431" s="116"/>
      <c r="AD431" s="58"/>
      <c r="AE431" s="58"/>
      <c r="AF431" s="58"/>
      <c r="AG431" s="116"/>
      <c r="AH431" s="58"/>
      <c r="AI431" s="58"/>
      <c r="AJ431" s="58"/>
      <c r="AZ431" s="40"/>
      <c r="BA431" s="40"/>
      <c r="BB431" s="40"/>
      <c r="BX431" s="36"/>
      <c r="BY431" s="36"/>
      <c r="BZ431" s="36"/>
      <c r="CA431" s="36"/>
      <c r="CB431" s="36"/>
      <c r="CC431" s="36"/>
    </row>
    <row r="432" spans="1:81" x14ac:dyDescent="0.2">
      <c r="A432" s="53"/>
      <c r="B432" s="54"/>
      <c r="C432" s="55"/>
      <c r="D432" s="55"/>
      <c r="E432" s="55"/>
      <c r="F432" s="55"/>
      <c r="G432" s="55"/>
      <c r="H432" s="55"/>
      <c r="I432" s="55"/>
      <c r="J432" s="55"/>
      <c r="K432" s="55"/>
      <c r="L432" s="55"/>
      <c r="M432" s="56"/>
      <c r="N432" s="57"/>
      <c r="O432" s="58"/>
      <c r="P432" s="812"/>
      <c r="Q432" s="812"/>
      <c r="R432" s="812"/>
      <c r="S432" s="59"/>
      <c r="T432" s="59"/>
      <c r="U432" s="57"/>
      <c r="V432" s="58"/>
      <c r="W432" s="58"/>
      <c r="X432" s="116"/>
      <c r="Y432" s="116"/>
      <c r="Z432" s="116"/>
      <c r="AA432" s="116"/>
      <c r="AB432" s="116"/>
      <c r="AC432" s="116"/>
      <c r="AD432" s="58"/>
      <c r="AE432" s="58"/>
      <c r="AF432" s="58"/>
      <c r="AG432" s="116"/>
      <c r="AH432" s="58"/>
      <c r="AI432" s="58"/>
      <c r="AJ432" s="58"/>
      <c r="AZ432" s="40"/>
      <c r="BA432" s="40"/>
      <c r="BB432" s="40"/>
      <c r="BX432" s="36"/>
      <c r="BY432" s="36"/>
      <c r="BZ432" s="36"/>
      <c r="CA432" s="36"/>
      <c r="CB432" s="36"/>
      <c r="CC432" s="36"/>
    </row>
    <row r="433" spans="1:81" x14ac:dyDescent="0.2">
      <c r="A433" s="53"/>
      <c r="B433" s="54"/>
      <c r="C433" s="55"/>
      <c r="D433" s="55"/>
      <c r="E433" s="55"/>
      <c r="F433" s="55"/>
      <c r="G433" s="55"/>
      <c r="H433" s="55"/>
      <c r="I433" s="55"/>
      <c r="J433" s="55"/>
      <c r="K433" s="55"/>
      <c r="L433" s="55"/>
      <c r="M433" s="56"/>
      <c r="N433" s="57"/>
      <c r="O433" s="58"/>
      <c r="P433" s="812"/>
      <c r="Q433" s="812"/>
      <c r="R433" s="812"/>
      <c r="S433" s="59"/>
      <c r="T433" s="59"/>
      <c r="U433" s="57"/>
      <c r="V433" s="58"/>
      <c r="W433" s="58"/>
      <c r="X433" s="116"/>
      <c r="Y433" s="116"/>
      <c r="Z433" s="116"/>
      <c r="AA433" s="116"/>
      <c r="AB433" s="116"/>
      <c r="AC433" s="116"/>
      <c r="AD433" s="58"/>
      <c r="AE433" s="58"/>
      <c r="AF433" s="58"/>
      <c r="AG433" s="116"/>
      <c r="AH433" s="58"/>
      <c r="AI433" s="58"/>
      <c r="AJ433" s="58"/>
      <c r="AZ433" s="40"/>
      <c r="BA433" s="40"/>
      <c r="BB433" s="40"/>
      <c r="BX433" s="36"/>
      <c r="BY433" s="36"/>
      <c r="BZ433" s="36"/>
      <c r="CA433" s="36"/>
      <c r="CB433" s="36"/>
      <c r="CC433" s="36"/>
    </row>
    <row r="434" spans="1:81" x14ac:dyDescent="0.2">
      <c r="A434" s="53"/>
      <c r="B434" s="54"/>
      <c r="C434" s="55"/>
      <c r="D434" s="55"/>
      <c r="E434" s="55"/>
      <c r="F434" s="55"/>
      <c r="G434" s="55"/>
      <c r="H434" s="55"/>
      <c r="I434" s="55"/>
      <c r="J434" s="55"/>
      <c r="K434" s="55"/>
      <c r="L434" s="55"/>
      <c r="M434" s="56"/>
      <c r="N434" s="57"/>
      <c r="O434" s="58"/>
      <c r="P434" s="812"/>
      <c r="Q434" s="812"/>
      <c r="R434" s="812"/>
      <c r="S434" s="59"/>
      <c r="T434" s="59"/>
      <c r="U434" s="57"/>
      <c r="V434" s="58"/>
      <c r="W434" s="58"/>
      <c r="X434" s="116"/>
      <c r="Y434" s="116"/>
      <c r="Z434" s="116"/>
      <c r="AA434" s="116"/>
      <c r="AB434" s="116"/>
      <c r="AC434" s="116"/>
      <c r="AD434" s="58"/>
      <c r="AE434" s="58"/>
      <c r="AF434" s="58"/>
      <c r="AG434" s="116"/>
      <c r="AH434" s="58"/>
      <c r="AI434" s="58"/>
      <c r="AJ434" s="58"/>
      <c r="AZ434" s="40"/>
      <c r="BA434" s="40"/>
      <c r="BB434" s="40"/>
      <c r="BX434" s="36"/>
      <c r="BY434" s="36"/>
      <c r="BZ434" s="36"/>
      <c r="CA434" s="36"/>
      <c r="CB434" s="36"/>
      <c r="CC434" s="36"/>
    </row>
    <row r="435" spans="1:81" x14ac:dyDescent="0.2">
      <c r="A435" s="53"/>
      <c r="B435" s="54"/>
      <c r="C435" s="55"/>
      <c r="D435" s="55"/>
      <c r="E435" s="55"/>
      <c r="F435" s="55"/>
      <c r="G435" s="55"/>
      <c r="H435" s="55"/>
      <c r="I435" s="55"/>
      <c r="J435" s="55"/>
      <c r="K435" s="55"/>
      <c r="L435" s="55"/>
      <c r="M435" s="56"/>
      <c r="N435" s="57"/>
      <c r="O435" s="58"/>
      <c r="P435" s="812"/>
      <c r="Q435" s="812"/>
      <c r="R435" s="812"/>
      <c r="S435" s="59"/>
      <c r="T435" s="59"/>
      <c r="U435" s="57"/>
      <c r="V435" s="58"/>
      <c r="W435" s="58"/>
      <c r="X435" s="116"/>
      <c r="Y435" s="116"/>
      <c r="Z435" s="116"/>
      <c r="AA435" s="116"/>
      <c r="AB435" s="116"/>
      <c r="AC435" s="116"/>
      <c r="AD435" s="58"/>
      <c r="AE435" s="58"/>
      <c r="AF435" s="58"/>
      <c r="AG435" s="116"/>
      <c r="AH435" s="58"/>
      <c r="AI435" s="58"/>
      <c r="AJ435" s="58"/>
      <c r="AZ435" s="40"/>
      <c r="BA435" s="40"/>
      <c r="BB435" s="40"/>
      <c r="BX435" s="36"/>
      <c r="BY435" s="36"/>
      <c r="BZ435" s="36"/>
      <c r="CA435" s="36"/>
      <c r="CB435" s="36"/>
      <c r="CC435" s="36"/>
    </row>
    <row r="436" spans="1:81" x14ac:dyDescent="0.2">
      <c r="A436" s="53"/>
      <c r="B436" s="54"/>
      <c r="C436" s="55"/>
      <c r="D436" s="55"/>
      <c r="E436" s="55"/>
      <c r="F436" s="55"/>
      <c r="G436" s="55"/>
      <c r="H436" s="55"/>
      <c r="I436" s="55"/>
      <c r="J436" s="55"/>
      <c r="K436" s="55"/>
      <c r="L436" s="55"/>
      <c r="M436" s="56"/>
      <c r="N436" s="57"/>
      <c r="O436" s="58"/>
      <c r="P436" s="812"/>
      <c r="Q436" s="812"/>
      <c r="R436" s="812"/>
      <c r="S436" s="59"/>
      <c r="T436" s="59"/>
      <c r="U436" s="57"/>
      <c r="V436" s="58"/>
      <c r="W436" s="58"/>
      <c r="X436" s="116"/>
      <c r="Y436" s="116"/>
      <c r="Z436" s="116"/>
      <c r="AA436" s="116"/>
      <c r="AB436" s="116"/>
      <c r="AC436" s="116"/>
      <c r="AD436" s="58"/>
      <c r="AE436" s="58"/>
      <c r="AF436" s="58"/>
      <c r="AG436" s="116"/>
      <c r="AH436" s="58"/>
      <c r="AI436" s="58"/>
      <c r="AJ436" s="58"/>
      <c r="AZ436" s="40"/>
      <c r="BA436" s="40"/>
      <c r="BB436" s="40"/>
      <c r="BX436" s="36"/>
      <c r="BY436" s="36"/>
      <c r="BZ436" s="36"/>
      <c r="CA436" s="36"/>
      <c r="CB436" s="36"/>
      <c r="CC436" s="36"/>
    </row>
    <row r="437" spans="1:81" x14ac:dyDescent="0.2">
      <c r="A437" s="53"/>
      <c r="B437" s="54"/>
      <c r="C437" s="55"/>
      <c r="D437" s="55"/>
      <c r="E437" s="55"/>
      <c r="F437" s="55"/>
      <c r="G437" s="55"/>
      <c r="H437" s="55"/>
      <c r="I437" s="55"/>
      <c r="J437" s="55"/>
      <c r="K437" s="55"/>
      <c r="L437" s="55"/>
      <c r="M437" s="56"/>
      <c r="N437" s="57"/>
      <c r="O437" s="58"/>
      <c r="P437" s="812"/>
      <c r="Q437" s="812"/>
      <c r="R437" s="812"/>
      <c r="S437" s="59"/>
      <c r="T437" s="59"/>
      <c r="U437" s="57"/>
      <c r="V437" s="58"/>
      <c r="W437" s="58"/>
      <c r="X437" s="116"/>
      <c r="Y437" s="116"/>
      <c r="Z437" s="116"/>
      <c r="AA437" s="116"/>
      <c r="AB437" s="116"/>
      <c r="AC437" s="116"/>
      <c r="AD437" s="58"/>
      <c r="AE437" s="58"/>
      <c r="AF437" s="58"/>
      <c r="AG437" s="116"/>
      <c r="AH437" s="58"/>
      <c r="AI437" s="58"/>
      <c r="AJ437" s="58"/>
      <c r="AZ437" s="40"/>
      <c r="BA437" s="40"/>
      <c r="BB437" s="40"/>
      <c r="BX437" s="36"/>
      <c r="BY437" s="36"/>
      <c r="BZ437" s="36"/>
      <c r="CA437" s="36"/>
      <c r="CB437" s="36"/>
      <c r="CC437" s="36"/>
    </row>
    <row r="438" spans="1:81" x14ac:dyDescent="0.2">
      <c r="A438" s="53"/>
      <c r="B438" s="54"/>
      <c r="C438" s="55"/>
      <c r="D438" s="55"/>
      <c r="E438" s="55"/>
      <c r="F438" s="55"/>
      <c r="G438" s="55"/>
      <c r="H438" s="55"/>
      <c r="I438" s="55"/>
      <c r="J438" s="55"/>
      <c r="K438" s="55"/>
      <c r="L438" s="55"/>
      <c r="M438" s="56"/>
      <c r="N438" s="57"/>
      <c r="O438" s="58"/>
      <c r="P438" s="812"/>
      <c r="Q438" s="812"/>
      <c r="R438" s="812"/>
      <c r="S438" s="59"/>
      <c r="T438" s="59"/>
      <c r="U438" s="57"/>
      <c r="V438" s="58"/>
      <c r="W438" s="58"/>
      <c r="X438" s="116"/>
      <c r="Y438" s="116"/>
      <c r="Z438" s="116"/>
      <c r="AA438" s="116"/>
      <c r="AB438" s="116"/>
      <c r="AC438" s="116"/>
      <c r="AD438" s="58"/>
      <c r="AE438" s="58"/>
      <c r="AF438" s="58"/>
      <c r="AG438" s="116"/>
      <c r="AH438" s="58"/>
      <c r="AI438" s="58"/>
      <c r="AJ438" s="58"/>
      <c r="AZ438" s="40"/>
      <c r="BA438" s="40"/>
      <c r="BB438" s="40"/>
      <c r="BX438" s="36"/>
      <c r="BY438" s="36"/>
      <c r="BZ438" s="36"/>
      <c r="CA438" s="36"/>
      <c r="CB438" s="36"/>
      <c r="CC438" s="36"/>
    </row>
    <row r="439" spans="1:81" x14ac:dyDescent="0.2">
      <c r="A439" s="53"/>
      <c r="B439" s="54"/>
      <c r="C439" s="55"/>
      <c r="D439" s="55"/>
      <c r="E439" s="55"/>
      <c r="F439" s="55"/>
      <c r="G439" s="55"/>
      <c r="H439" s="55"/>
      <c r="I439" s="55"/>
      <c r="J439" s="55"/>
      <c r="K439" s="55"/>
      <c r="L439" s="55"/>
      <c r="M439" s="56"/>
      <c r="N439" s="57"/>
      <c r="O439" s="58"/>
      <c r="P439" s="812"/>
      <c r="Q439" s="812"/>
      <c r="R439" s="812"/>
      <c r="S439" s="59"/>
      <c r="T439" s="59"/>
      <c r="U439" s="57"/>
      <c r="V439" s="58"/>
      <c r="W439" s="58"/>
      <c r="X439" s="116"/>
      <c r="Y439" s="116"/>
      <c r="Z439" s="116"/>
      <c r="AA439" s="116"/>
      <c r="AB439" s="116"/>
      <c r="AC439" s="116"/>
      <c r="AD439" s="58"/>
      <c r="AE439" s="58"/>
      <c r="AF439" s="58"/>
      <c r="AG439" s="116"/>
      <c r="AH439" s="58"/>
      <c r="AI439" s="58"/>
      <c r="AJ439" s="58"/>
      <c r="AZ439" s="40"/>
      <c r="BA439" s="40"/>
      <c r="BB439" s="40"/>
      <c r="BX439" s="36"/>
      <c r="BY439" s="36"/>
      <c r="BZ439" s="36"/>
      <c r="CA439" s="36"/>
      <c r="CB439" s="36"/>
      <c r="CC439" s="36"/>
    </row>
    <row r="440" spans="1:81" x14ac:dyDescent="0.2">
      <c r="A440" s="53"/>
      <c r="B440" s="54"/>
      <c r="C440" s="55"/>
      <c r="D440" s="55"/>
      <c r="E440" s="55"/>
      <c r="F440" s="55"/>
      <c r="G440" s="55"/>
      <c r="H440" s="55"/>
      <c r="I440" s="55"/>
      <c r="J440" s="55"/>
      <c r="K440" s="55"/>
      <c r="L440" s="55"/>
      <c r="M440" s="56"/>
      <c r="N440" s="57"/>
      <c r="O440" s="58"/>
      <c r="P440" s="812"/>
      <c r="Q440" s="812"/>
      <c r="R440" s="812"/>
      <c r="S440" s="59"/>
      <c r="T440" s="59"/>
      <c r="U440" s="57"/>
      <c r="V440" s="58"/>
      <c r="W440" s="58"/>
      <c r="X440" s="116"/>
      <c r="Y440" s="116"/>
      <c r="Z440" s="116"/>
      <c r="AA440" s="116"/>
      <c r="AB440" s="116"/>
      <c r="AC440" s="116"/>
      <c r="AD440" s="58"/>
      <c r="AE440" s="58"/>
      <c r="AF440" s="58"/>
      <c r="AG440" s="116"/>
      <c r="AH440" s="58"/>
      <c r="AI440" s="58"/>
      <c r="AJ440" s="58"/>
      <c r="AZ440" s="40"/>
      <c r="BA440" s="40"/>
      <c r="BB440" s="40"/>
      <c r="BX440" s="36"/>
      <c r="BY440" s="36"/>
      <c r="BZ440" s="36"/>
      <c r="CA440" s="36"/>
      <c r="CB440" s="36"/>
      <c r="CC440" s="36"/>
    </row>
    <row r="441" spans="1:81" x14ac:dyDescent="0.2">
      <c r="A441" s="53"/>
      <c r="B441" s="54"/>
      <c r="C441" s="55"/>
      <c r="D441" s="55"/>
      <c r="E441" s="55"/>
      <c r="F441" s="55"/>
      <c r="G441" s="55"/>
      <c r="H441" s="55"/>
      <c r="I441" s="55"/>
      <c r="J441" s="55"/>
      <c r="K441" s="55"/>
      <c r="L441" s="55"/>
      <c r="M441" s="56"/>
      <c r="N441" s="57"/>
      <c r="O441" s="58"/>
      <c r="P441" s="812"/>
      <c r="Q441" s="812"/>
      <c r="R441" s="812"/>
      <c r="S441" s="59"/>
      <c r="T441" s="59"/>
      <c r="U441" s="57"/>
      <c r="V441" s="58"/>
      <c r="W441" s="58"/>
      <c r="X441" s="116"/>
      <c r="Y441" s="116"/>
      <c r="Z441" s="116"/>
      <c r="AA441" s="116"/>
      <c r="AB441" s="116"/>
      <c r="AC441" s="116"/>
      <c r="AD441" s="58"/>
      <c r="AE441" s="58"/>
      <c r="AF441" s="58"/>
      <c r="AG441" s="116"/>
      <c r="AH441" s="58"/>
      <c r="AI441" s="58"/>
      <c r="AJ441" s="58"/>
      <c r="AZ441" s="40"/>
      <c r="BA441" s="40"/>
      <c r="BB441" s="40"/>
      <c r="BX441" s="36"/>
      <c r="BY441" s="36"/>
      <c r="BZ441" s="36"/>
      <c r="CA441" s="36"/>
      <c r="CB441" s="36"/>
      <c r="CC441" s="36"/>
    </row>
    <row r="442" spans="1:81" x14ac:dyDescent="0.2">
      <c r="A442" s="53"/>
      <c r="B442" s="54"/>
      <c r="C442" s="55"/>
      <c r="D442" s="55"/>
      <c r="E442" s="55"/>
      <c r="F442" s="55"/>
      <c r="G442" s="55"/>
      <c r="H442" s="55"/>
      <c r="I442" s="55"/>
      <c r="J442" s="55"/>
      <c r="K442" s="55"/>
      <c r="L442" s="55"/>
      <c r="M442" s="56"/>
      <c r="N442" s="57"/>
      <c r="O442" s="58"/>
      <c r="P442" s="812"/>
      <c r="Q442" s="812"/>
      <c r="R442" s="812"/>
      <c r="S442" s="59"/>
      <c r="T442" s="59"/>
      <c r="U442" s="57"/>
      <c r="V442" s="58"/>
      <c r="W442" s="58"/>
      <c r="X442" s="116"/>
      <c r="Y442" s="116"/>
      <c r="Z442" s="116"/>
      <c r="AA442" s="116"/>
      <c r="AB442" s="116"/>
      <c r="AC442" s="116"/>
      <c r="AD442" s="58"/>
      <c r="AE442" s="58"/>
      <c r="AF442" s="58"/>
      <c r="AG442" s="116"/>
      <c r="AH442" s="58"/>
      <c r="AI442" s="58"/>
      <c r="AJ442" s="58"/>
      <c r="AZ442" s="40"/>
      <c r="BA442" s="40"/>
      <c r="BB442" s="40"/>
      <c r="BX442" s="36"/>
      <c r="BY442" s="36"/>
      <c r="BZ442" s="36"/>
      <c r="CA442" s="36"/>
      <c r="CB442" s="36"/>
      <c r="CC442" s="36"/>
    </row>
    <row r="443" spans="1:81" x14ac:dyDescent="0.2">
      <c r="A443" s="53"/>
      <c r="B443" s="54"/>
      <c r="C443" s="55"/>
      <c r="D443" s="55"/>
      <c r="E443" s="55"/>
      <c r="F443" s="55"/>
      <c r="G443" s="55"/>
      <c r="H443" s="55"/>
      <c r="I443" s="55"/>
      <c r="J443" s="55"/>
      <c r="K443" s="55"/>
      <c r="L443" s="55"/>
      <c r="M443" s="56"/>
      <c r="N443" s="57"/>
      <c r="O443" s="58"/>
      <c r="P443" s="812"/>
      <c r="Q443" s="812"/>
      <c r="R443" s="812"/>
      <c r="S443" s="59"/>
      <c r="T443" s="59"/>
      <c r="U443" s="57"/>
      <c r="V443" s="58"/>
      <c r="W443" s="58"/>
      <c r="X443" s="116"/>
      <c r="Y443" s="116"/>
      <c r="Z443" s="116"/>
      <c r="AA443" s="116"/>
      <c r="AB443" s="116"/>
      <c r="AC443" s="116"/>
      <c r="AD443" s="58"/>
      <c r="AE443" s="58"/>
      <c r="AF443" s="58"/>
      <c r="AG443" s="116"/>
      <c r="AH443" s="58"/>
      <c r="AI443" s="58"/>
      <c r="AJ443" s="58"/>
      <c r="AZ443" s="40"/>
      <c r="BA443" s="40"/>
      <c r="BB443" s="40"/>
      <c r="BX443" s="36"/>
      <c r="BY443" s="36"/>
      <c r="BZ443" s="36"/>
      <c r="CA443" s="36"/>
      <c r="CB443" s="36"/>
      <c r="CC443" s="36"/>
    </row>
    <row r="444" spans="1:81" x14ac:dyDescent="0.2">
      <c r="A444" s="53"/>
      <c r="B444" s="54"/>
      <c r="C444" s="55"/>
      <c r="D444" s="55"/>
      <c r="E444" s="55"/>
      <c r="F444" s="55"/>
      <c r="G444" s="55"/>
      <c r="H444" s="55"/>
      <c r="I444" s="55"/>
      <c r="J444" s="55"/>
      <c r="K444" s="55"/>
      <c r="L444" s="55"/>
      <c r="M444" s="56"/>
      <c r="N444" s="57"/>
      <c r="O444" s="58"/>
      <c r="P444" s="812"/>
      <c r="Q444" s="812"/>
      <c r="R444" s="812"/>
      <c r="S444" s="59"/>
      <c r="T444" s="59"/>
      <c r="U444" s="57"/>
      <c r="V444" s="58"/>
      <c r="W444" s="58"/>
      <c r="X444" s="116"/>
      <c r="Y444" s="116"/>
      <c r="Z444" s="116"/>
      <c r="AA444" s="116"/>
      <c r="AB444" s="116"/>
      <c r="AC444" s="116"/>
      <c r="AD444" s="58"/>
      <c r="AE444" s="58"/>
      <c r="AF444" s="58"/>
      <c r="AG444" s="116"/>
      <c r="AH444" s="58"/>
      <c r="AI444" s="58"/>
      <c r="AJ444" s="58"/>
      <c r="AZ444" s="40"/>
      <c r="BA444" s="40"/>
      <c r="BB444" s="40"/>
      <c r="BX444" s="36"/>
      <c r="BY444" s="36"/>
      <c r="BZ444" s="36"/>
      <c r="CA444" s="36"/>
      <c r="CB444" s="36"/>
      <c r="CC444" s="36"/>
    </row>
    <row r="445" spans="1:81" x14ac:dyDescent="0.2">
      <c r="A445" s="53"/>
      <c r="B445" s="54"/>
      <c r="C445" s="55"/>
      <c r="D445" s="55"/>
      <c r="E445" s="55"/>
      <c r="F445" s="55"/>
      <c r="G445" s="55"/>
      <c r="H445" s="55"/>
      <c r="I445" s="55"/>
      <c r="J445" s="55"/>
      <c r="K445" s="55"/>
      <c r="L445" s="55"/>
      <c r="M445" s="56"/>
      <c r="N445" s="57"/>
      <c r="O445" s="58"/>
      <c r="P445" s="812"/>
      <c r="Q445" s="812"/>
      <c r="R445" s="812"/>
      <c r="S445" s="59"/>
      <c r="T445" s="59"/>
      <c r="U445" s="57"/>
      <c r="V445" s="58"/>
      <c r="W445" s="58"/>
      <c r="X445" s="116"/>
      <c r="Y445" s="116"/>
      <c r="Z445" s="116"/>
      <c r="AA445" s="116"/>
      <c r="AB445" s="116"/>
      <c r="AC445" s="116"/>
      <c r="AD445" s="58"/>
      <c r="AE445" s="58"/>
      <c r="AF445" s="58"/>
      <c r="AG445" s="116"/>
      <c r="AH445" s="58"/>
      <c r="AI445" s="58"/>
      <c r="AJ445" s="58"/>
      <c r="AZ445" s="40"/>
      <c r="BA445" s="40"/>
      <c r="BB445" s="40"/>
      <c r="BX445" s="36"/>
      <c r="BY445" s="36"/>
      <c r="BZ445" s="36"/>
      <c r="CA445" s="36"/>
      <c r="CB445" s="36"/>
      <c r="CC445" s="36"/>
    </row>
    <row r="446" spans="1:81" x14ac:dyDescent="0.2">
      <c r="A446" s="53"/>
      <c r="B446" s="54"/>
      <c r="C446" s="55"/>
      <c r="D446" s="55"/>
      <c r="E446" s="55"/>
      <c r="F446" s="55"/>
      <c r="G446" s="55"/>
      <c r="H446" s="55"/>
      <c r="I446" s="55"/>
      <c r="J446" s="55"/>
      <c r="K446" s="55"/>
      <c r="L446" s="55"/>
      <c r="M446" s="56"/>
      <c r="N446" s="57"/>
      <c r="O446" s="58"/>
      <c r="P446" s="812"/>
      <c r="Q446" s="812"/>
      <c r="R446" s="812"/>
      <c r="S446" s="59"/>
      <c r="T446" s="59"/>
      <c r="U446" s="57"/>
      <c r="V446" s="58"/>
      <c r="W446" s="58"/>
      <c r="X446" s="116"/>
      <c r="Y446" s="116"/>
      <c r="Z446" s="116"/>
      <c r="AA446" s="116"/>
      <c r="AB446" s="116"/>
      <c r="AC446" s="116"/>
      <c r="AD446" s="58"/>
      <c r="AE446" s="58"/>
      <c r="AF446" s="58"/>
      <c r="AG446" s="116"/>
      <c r="AH446" s="58"/>
      <c r="AI446" s="58"/>
      <c r="AJ446" s="58"/>
      <c r="AZ446" s="40"/>
      <c r="BA446" s="40"/>
      <c r="BB446" s="40"/>
      <c r="BX446" s="36"/>
      <c r="BY446" s="36"/>
      <c r="BZ446" s="36"/>
      <c r="CA446" s="36"/>
      <c r="CB446" s="36"/>
      <c r="CC446" s="36"/>
    </row>
    <row r="447" spans="1:81" x14ac:dyDescent="0.2">
      <c r="A447" s="53"/>
      <c r="B447" s="54"/>
      <c r="C447" s="55"/>
      <c r="D447" s="55"/>
      <c r="E447" s="55"/>
      <c r="F447" s="55"/>
      <c r="G447" s="55"/>
      <c r="H447" s="55"/>
      <c r="I447" s="55"/>
      <c r="J447" s="55"/>
      <c r="K447" s="55"/>
      <c r="L447" s="55"/>
      <c r="M447" s="56"/>
      <c r="N447" s="57"/>
      <c r="O447" s="58"/>
      <c r="P447" s="812"/>
      <c r="Q447" s="812"/>
      <c r="R447" s="812"/>
      <c r="S447" s="59"/>
      <c r="T447" s="59"/>
      <c r="U447" s="57"/>
      <c r="V447" s="58"/>
      <c r="W447" s="58"/>
      <c r="X447" s="116"/>
      <c r="Y447" s="116"/>
      <c r="Z447" s="116"/>
      <c r="AA447" s="116"/>
      <c r="AB447" s="116"/>
      <c r="AC447" s="116"/>
      <c r="AD447" s="58"/>
      <c r="AE447" s="58"/>
      <c r="AF447" s="58"/>
      <c r="AG447" s="116"/>
      <c r="AH447" s="58"/>
      <c r="AI447" s="58"/>
      <c r="AJ447" s="58"/>
      <c r="AZ447" s="40"/>
      <c r="BA447" s="40"/>
      <c r="BB447" s="40"/>
      <c r="BX447" s="36"/>
      <c r="BY447" s="36"/>
      <c r="BZ447" s="36"/>
      <c r="CA447" s="36"/>
      <c r="CB447" s="36"/>
      <c r="CC447" s="36"/>
    </row>
    <row r="448" spans="1:81" x14ac:dyDescent="0.2">
      <c r="A448" s="53"/>
      <c r="B448" s="54"/>
      <c r="C448" s="55"/>
      <c r="D448" s="55"/>
      <c r="E448" s="55"/>
      <c r="F448" s="55"/>
      <c r="G448" s="55"/>
      <c r="H448" s="55"/>
      <c r="I448" s="55"/>
      <c r="J448" s="55"/>
      <c r="K448" s="55"/>
      <c r="L448" s="55"/>
      <c r="M448" s="56"/>
      <c r="N448" s="57"/>
      <c r="O448" s="58"/>
      <c r="P448" s="812"/>
      <c r="Q448" s="812"/>
      <c r="R448" s="812"/>
      <c r="S448" s="59"/>
      <c r="T448" s="59"/>
      <c r="U448" s="57"/>
      <c r="V448" s="58"/>
      <c r="W448" s="58"/>
      <c r="X448" s="116"/>
      <c r="Y448" s="116"/>
      <c r="Z448" s="116"/>
      <c r="AA448" s="116"/>
      <c r="AB448" s="116"/>
      <c r="AC448" s="116"/>
      <c r="AD448" s="58"/>
      <c r="AE448" s="58"/>
      <c r="AF448" s="58"/>
      <c r="AG448" s="116"/>
      <c r="AH448" s="58"/>
      <c r="AI448" s="58"/>
      <c r="AJ448" s="58"/>
      <c r="AZ448" s="40"/>
      <c r="BA448" s="40"/>
      <c r="BB448" s="40"/>
      <c r="BX448" s="36"/>
      <c r="BY448" s="36"/>
      <c r="BZ448" s="36"/>
      <c r="CA448" s="36"/>
      <c r="CB448" s="36"/>
      <c r="CC448" s="36"/>
    </row>
    <row r="449" spans="1:81" x14ac:dyDescent="0.2">
      <c r="A449" s="53"/>
      <c r="B449" s="54"/>
      <c r="C449" s="55"/>
      <c r="D449" s="55"/>
      <c r="E449" s="55"/>
      <c r="F449" s="55"/>
      <c r="G449" s="55"/>
      <c r="H449" s="55"/>
      <c r="I449" s="55"/>
      <c r="J449" s="55"/>
      <c r="K449" s="55"/>
      <c r="L449" s="55"/>
      <c r="M449" s="56"/>
      <c r="N449" s="57"/>
      <c r="O449" s="58"/>
      <c r="P449" s="812"/>
      <c r="Q449" s="812"/>
      <c r="R449" s="812"/>
      <c r="S449" s="59"/>
      <c r="T449" s="59"/>
      <c r="U449" s="57"/>
      <c r="V449" s="58"/>
      <c r="W449" s="58"/>
      <c r="X449" s="116"/>
      <c r="Y449" s="116"/>
      <c r="Z449" s="116"/>
      <c r="AA449" s="116"/>
      <c r="AB449" s="116"/>
      <c r="AC449" s="116"/>
      <c r="AD449" s="58"/>
      <c r="AE449" s="58"/>
      <c r="AF449" s="58"/>
      <c r="AG449" s="116"/>
      <c r="AH449" s="58"/>
      <c r="AI449" s="58"/>
      <c r="AJ449" s="58"/>
      <c r="AZ449" s="40"/>
      <c r="BA449" s="40"/>
      <c r="BB449" s="40"/>
      <c r="BX449" s="36"/>
      <c r="BY449" s="36"/>
      <c r="BZ449" s="36"/>
      <c r="CA449" s="36"/>
      <c r="CB449" s="36"/>
      <c r="CC449" s="36"/>
    </row>
    <row r="450" spans="1:81" x14ac:dyDescent="0.2">
      <c r="A450" s="53"/>
      <c r="B450" s="54"/>
      <c r="C450" s="55"/>
      <c r="D450" s="55"/>
      <c r="E450" s="55"/>
      <c r="F450" s="55"/>
      <c r="G450" s="55"/>
      <c r="H450" s="55"/>
      <c r="I450" s="55"/>
      <c r="J450" s="55"/>
      <c r="K450" s="55"/>
      <c r="L450" s="55"/>
      <c r="M450" s="56"/>
      <c r="N450" s="57"/>
      <c r="O450" s="58"/>
      <c r="P450" s="812"/>
      <c r="Q450" s="812"/>
      <c r="R450" s="812"/>
      <c r="S450" s="59"/>
      <c r="T450" s="59"/>
      <c r="U450" s="57"/>
      <c r="V450" s="58"/>
      <c r="W450" s="58"/>
      <c r="X450" s="116"/>
      <c r="Y450" s="116"/>
      <c r="Z450" s="116"/>
      <c r="AA450" s="116"/>
      <c r="AB450" s="116"/>
      <c r="AC450" s="116"/>
      <c r="AD450" s="58"/>
      <c r="AE450" s="58"/>
      <c r="AF450" s="58"/>
      <c r="AG450" s="116"/>
      <c r="AH450" s="58"/>
      <c r="AI450" s="58"/>
      <c r="AJ450" s="58"/>
      <c r="AZ450" s="40"/>
      <c r="BA450" s="40"/>
      <c r="BB450" s="40"/>
      <c r="BX450" s="36"/>
      <c r="BY450" s="36"/>
      <c r="BZ450" s="36"/>
      <c r="CA450" s="36"/>
      <c r="CB450" s="36"/>
      <c r="CC450" s="36"/>
    </row>
    <row r="451" spans="1:81" x14ac:dyDescent="0.2">
      <c r="A451" s="53"/>
      <c r="B451" s="54"/>
      <c r="C451" s="55"/>
      <c r="D451" s="55"/>
      <c r="E451" s="55"/>
      <c r="F451" s="55"/>
      <c r="G451" s="55"/>
      <c r="H451" s="55"/>
      <c r="I451" s="55"/>
      <c r="J451" s="55"/>
      <c r="K451" s="55"/>
      <c r="L451" s="55"/>
      <c r="M451" s="56"/>
      <c r="N451" s="57"/>
      <c r="O451" s="58"/>
      <c r="P451" s="812"/>
      <c r="Q451" s="812"/>
      <c r="R451" s="812"/>
      <c r="S451" s="59"/>
      <c r="T451" s="59"/>
      <c r="U451" s="57"/>
      <c r="V451" s="58"/>
      <c r="W451" s="58"/>
      <c r="X451" s="116"/>
      <c r="Y451" s="116"/>
      <c r="Z451" s="116"/>
      <c r="AA451" s="116"/>
      <c r="AB451" s="116"/>
      <c r="AC451" s="116"/>
      <c r="AD451" s="58"/>
      <c r="AE451" s="58"/>
      <c r="AF451" s="58"/>
      <c r="AG451" s="116"/>
      <c r="AH451" s="58"/>
      <c r="AI451" s="58"/>
      <c r="AJ451" s="58"/>
      <c r="AZ451" s="40"/>
      <c r="BA451" s="40"/>
      <c r="BB451" s="40"/>
      <c r="BX451" s="36"/>
      <c r="BY451" s="36"/>
      <c r="BZ451" s="36"/>
      <c r="CA451" s="36"/>
      <c r="CB451" s="36"/>
      <c r="CC451" s="36"/>
    </row>
    <row r="452" spans="1:81" x14ac:dyDescent="0.2">
      <c r="A452" s="53"/>
      <c r="B452" s="54"/>
      <c r="C452" s="55"/>
      <c r="D452" s="55"/>
      <c r="E452" s="55"/>
      <c r="F452" s="55"/>
      <c r="G452" s="55"/>
      <c r="H452" s="55"/>
      <c r="I452" s="55"/>
      <c r="J452" s="55"/>
      <c r="K452" s="55"/>
      <c r="L452" s="55"/>
      <c r="M452" s="56"/>
      <c r="N452" s="57"/>
      <c r="O452" s="58"/>
      <c r="P452" s="812"/>
      <c r="Q452" s="812"/>
      <c r="R452" s="812"/>
      <c r="S452" s="59"/>
      <c r="T452" s="59"/>
      <c r="U452" s="57"/>
      <c r="V452" s="58"/>
      <c r="W452" s="58"/>
      <c r="X452" s="116"/>
      <c r="Y452" s="116"/>
      <c r="Z452" s="116"/>
      <c r="AA452" s="116"/>
      <c r="AB452" s="116"/>
      <c r="AC452" s="116"/>
      <c r="AD452" s="58"/>
      <c r="AE452" s="58"/>
      <c r="AF452" s="58"/>
      <c r="AG452" s="116"/>
      <c r="AH452" s="58"/>
      <c r="AI452" s="58"/>
      <c r="AJ452" s="58"/>
      <c r="AZ452" s="40"/>
      <c r="BA452" s="40"/>
      <c r="BB452" s="40"/>
      <c r="BX452" s="36"/>
      <c r="BY452" s="36"/>
      <c r="BZ452" s="36"/>
      <c r="CA452" s="36"/>
      <c r="CB452" s="36"/>
      <c r="CC452" s="36"/>
    </row>
    <row r="453" spans="1:81" x14ac:dyDescent="0.2">
      <c r="A453" s="53"/>
      <c r="B453" s="54"/>
      <c r="C453" s="55"/>
      <c r="D453" s="55"/>
      <c r="E453" s="55"/>
      <c r="F453" s="55"/>
      <c r="G453" s="55"/>
      <c r="H453" s="55"/>
      <c r="I453" s="55"/>
      <c r="J453" s="55"/>
      <c r="K453" s="55"/>
      <c r="L453" s="55"/>
      <c r="M453" s="56"/>
      <c r="N453" s="57"/>
      <c r="O453" s="58"/>
      <c r="P453" s="812"/>
      <c r="Q453" s="812"/>
      <c r="R453" s="812"/>
      <c r="S453" s="59"/>
      <c r="T453" s="59"/>
      <c r="U453" s="57"/>
      <c r="V453" s="58"/>
      <c r="W453" s="58"/>
      <c r="X453" s="116"/>
      <c r="Y453" s="116"/>
      <c r="Z453" s="116"/>
      <c r="AA453" s="116"/>
      <c r="AB453" s="116"/>
      <c r="AC453" s="116"/>
      <c r="AD453" s="58"/>
      <c r="AE453" s="58"/>
      <c r="AF453" s="58"/>
      <c r="AG453" s="116"/>
      <c r="AH453" s="58"/>
      <c r="AI453" s="58"/>
      <c r="AJ453" s="58"/>
      <c r="AZ453" s="40"/>
      <c r="BA453" s="40"/>
      <c r="BB453" s="40"/>
      <c r="BX453" s="36"/>
      <c r="BY453" s="36"/>
      <c r="BZ453" s="36"/>
      <c r="CA453" s="36"/>
      <c r="CB453" s="36"/>
      <c r="CC453" s="36"/>
    </row>
    <row r="454" spans="1:81" x14ac:dyDescent="0.2">
      <c r="A454" s="53"/>
      <c r="B454" s="54"/>
      <c r="C454" s="55"/>
      <c r="D454" s="55"/>
      <c r="E454" s="55"/>
      <c r="F454" s="55"/>
      <c r="G454" s="55"/>
      <c r="H454" s="55"/>
      <c r="I454" s="55"/>
      <c r="J454" s="55"/>
      <c r="K454" s="55"/>
      <c r="L454" s="55"/>
      <c r="M454" s="56"/>
      <c r="N454" s="57"/>
      <c r="O454" s="58"/>
      <c r="P454" s="812"/>
      <c r="Q454" s="812"/>
      <c r="R454" s="812"/>
      <c r="S454" s="59"/>
      <c r="T454" s="59"/>
      <c r="U454" s="57"/>
      <c r="V454" s="58"/>
      <c r="W454" s="58"/>
      <c r="X454" s="116"/>
      <c r="Y454" s="116"/>
      <c r="Z454" s="116"/>
      <c r="AA454" s="116"/>
      <c r="AB454" s="116"/>
      <c r="AC454" s="116"/>
      <c r="AD454" s="58"/>
      <c r="AE454" s="58"/>
      <c r="AF454" s="58"/>
      <c r="AG454" s="116"/>
      <c r="AH454" s="58"/>
      <c r="AI454" s="58"/>
      <c r="AJ454" s="58"/>
      <c r="AZ454" s="40"/>
      <c r="BA454" s="40"/>
      <c r="BB454" s="40"/>
      <c r="BX454" s="36"/>
      <c r="BY454" s="36"/>
      <c r="BZ454" s="36"/>
      <c r="CA454" s="36"/>
      <c r="CB454" s="36"/>
      <c r="CC454" s="36"/>
    </row>
    <row r="455" spans="1:81" x14ac:dyDescent="0.2">
      <c r="A455" s="53"/>
      <c r="B455" s="54"/>
      <c r="C455" s="55"/>
      <c r="D455" s="55"/>
      <c r="E455" s="55"/>
      <c r="F455" s="55"/>
      <c r="G455" s="55"/>
      <c r="H455" s="55"/>
      <c r="I455" s="55"/>
      <c r="J455" s="55"/>
      <c r="K455" s="55"/>
      <c r="L455" s="55"/>
      <c r="M455" s="56"/>
      <c r="N455" s="57"/>
      <c r="O455" s="58"/>
      <c r="P455" s="812"/>
      <c r="Q455" s="812"/>
      <c r="R455" s="812"/>
      <c r="S455" s="59"/>
      <c r="T455" s="59"/>
      <c r="U455" s="57"/>
      <c r="V455" s="58"/>
      <c r="W455" s="58"/>
      <c r="X455" s="116"/>
      <c r="Y455" s="116"/>
      <c r="Z455" s="116"/>
      <c r="AA455" s="116"/>
      <c r="AB455" s="116"/>
      <c r="AC455" s="116"/>
      <c r="AD455" s="58"/>
      <c r="AE455" s="58"/>
      <c r="AF455" s="58"/>
      <c r="AG455" s="116"/>
      <c r="AH455" s="58"/>
      <c r="AI455" s="58"/>
      <c r="AJ455" s="58"/>
      <c r="AZ455" s="40"/>
      <c r="BA455" s="40"/>
      <c r="BB455" s="40"/>
      <c r="BX455" s="36"/>
      <c r="BY455" s="36"/>
      <c r="BZ455" s="36"/>
      <c r="CA455" s="36"/>
      <c r="CB455" s="36"/>
      <c r="CC455" s="36"/>
    </row>
    <row r="456" spans="1:81" x14ac:dyDescent="0.2">
      <c r="A456" s="53"/>
      <c r="B456" s="54"/>
      <c r="C456" s="55"/>
      <c r="D456" s="55"/>
      <c r="E456" s="55"/>
      <c r="F456" s="55"/>
      <c r="G456" s="55"/>
      <c r="H456" s="55"/>
      <c r="I456" s="55"/>
      <c r="J456" s="55"/>
      <c r="K456" s="55"/>
      <c r="L456" s="55"/>
      <c r="M456" s="56"/>
      <c r="N456" s="57"/>
      <c r="O456" s="58"/>
      <c r="P456" s="812"/>
      <c r="Q456" s="812"/>
      <c r="R456" s="812"/>
      <c r="S456" s="59"/>
      <c r="T456" s="59"/>
      <c r="U456" s="57"/>
      <c r="V456" s="58"/>
      <c r="W456" s="58"/>
      <c r="X456" s="116"/>
      <c r="Y456" s="116"/>
      <c r="Z456" s="116"/>
      <c r="AA456" s="116"/>
      <c r="AB456" s="116"/>
      <c r="AC456" s="116"/>
      <c r="AD456" s="58"/>
      <c r="AE456" s="58"/>
      <c r="AF456" s="58"/>
      <c r="AG456" s="116"/>
      <c r="AH456" s="58"/>
      <c r="AI456" s="58"/>
      <c r="AJ456" s="58"/>
      <c r="AZ456" s="40"/>
      <c r="BA456" s="40"/>
      <c r="BB456" s="40"/>
      <c r="BX456" s="36"/>
      <c r="BY456" s="36"/>
      <c r="BZ456" s="36"/>
      <c r="CA456" s="36"/>
      <c r="CB456" s="36"/>
      <c r="CC456" s="36"/>
    </row>
    <row r="457" spans="1:81" x14ac:dyDescent="0.2">
      <c r="A457" s="53"/>
      <c r="B457" s="54"/>
      <c r="C457" s="55"/>
      <c r="D457" s="55"/>
      <c r="E457" s="55"/>
      <c r="F457" s="55"/>
      <c r="G457" s="55"/>
      <c r="H457" s="55"/>
      <c r="I457" s="55"/>
      <c r="J457" s="55"/>
      <c r="K457" s="55"/>
      <c r="L457" s="55"/>
      <c r="M457" s="56"/>
      <c r="N457" s="57"/>
      <c r="O457" s="58"/>
      <c r="P457" s="812"/>
      <c r="Q457" s="812"/>
      <c r="R457" s="812"/>
      <c r="S457" s="59"/>
      <c r="T457" s="59"/>
      <c r="U457" s="57"/>
      <c r="V457" s="58"/>
      <c r="W457" s="58"/>
      <c r="X457" s="116"/>
      <c r="Y457" s="116"/>
      <c r="Z457" s="116"/>
      <c r="AA457" s="116"/>
      <c r="AB457" s="116"/>
      <c r="AC457" s="116"/>
      <c r="AD457" s="58"/>
      <c r="AE457" s="58"/>
      <c r="AF457" s="58"/>
      <c r="AG457" s="116"/>
      <c r="AH457" s="58"/>
      <c r="AI457" s="58"/>
      <c r="AJ457" s="58"/>
      <c r="AZ457" s="40"/>
      <c r="BA457" s="40"/>
      <c r="BB457" s="40"/>
      <c r="BX457" s="36"/>
      <c r="BY457" s="36"/>
      <c r="BZ457" s="36"/>
      <c r="CA457" s="36"/>
      <c r="CB457" s="36"/>
      <c r="CC457" s="36"/>
    </row>
    <row r="458" spans="1:81" x14ac:dyDescent="0.2">
      <c r="A458" s="53"/>
      <c r="B458" s="54"/>
      <c r="C458" s="55"/>
      <c r="D458" s="55"/>
      <c r="E458" s="55"/>
      <c r="F458" s="55"/>
      <c r="G458" s="55"/>
      <c r="H458" s="55"/>
      <c r="I458" s="55"/>
      <c r="J458" s="55"/>
      <c r="K458" s="55"/>
      <c r="L458" s="55"/>
      <c r="M458" s="56"/>
      <c r="N458" s="57"/>
      <c r="O458" s="58"/>
      <c r="P458" s="812"/>
      <c r="Q458" s="812"/>
      <c r="R458" s="812"/>
      <c r="S458" s="59"/>
      <c r="T458" s="59"/>
      <c r="U458" s="57"/>
      <c r="V458" s="58"/>
      <c r="W458" s="58"/>
      <c r="X458" s="116"/>
      <c r="Y458" s="116"/>
      <c r="Z458" s="116"/>
      <c r="AA458" s="116"/>
      <c r="AB458" s="116"/>
      <c r="AC458" s="116"/>
      <c r="AD458" s="58"/>
      <c r="AE458" s="58"/>
      <c r="AF458" s="58"/>
      <c r="AG458" s="116"/>
      <c r="AH458" s="58"/>
      <c r="AI458" s="58"/>
      <c r="AJ458" s="58"/>
      <c r="AZ458" s="40"/>
      <c r="BA458" s="40"/>
      <c r="BB458" s="40"/>
      <c r="BX458" s="36"/>
      <c r="BY458" s="36"/>
      <c r="BZ458" s="36"/>
      <c r="CA458" s="36"/>
      <c r="CB458" s="36"/>
      <c r="CC458" s="36"/>
    </row>
    <row r="459" spans="1:81" x14ac:dyDescent="0.2">
      <c r="A459" s="53"/>
      <c r="B459" s="54"/>
      <c r="C459" s="55"/>
      <c r="D459" s="55"/>
      <c r="E459" s="55"/>
      <c r="F459" s="55"/>
      <c r="G459" s="55"/>
      <c r="H459" s="55"/>
      <c r="I459" s="55"/>
      <c r="J459" s="55"/>
      <c r="K459" s="55"/>
      <c r="L459" s="55"/>
      <c r="M459" s="56"/>
      <c r="N459" s="57"/>
      <c r="O459" s="58"/>
      <c r="P459" s="812"/>
      <c r="Q459" s="812"/>
      <c r="R459" s="812"/>
      <c r="S459" s="59"/>
      <c r="T459" s="59"/>
      <c r="U459" s="57"/>
      <c r="V459" s="58"/>
      <c r="W459" s="58"/>
      <c r="X459" s="116"/>
      <c r="Y459" s="116"/>
      <c r="Z459" s="116"/>
      <c r="AA459" s="116"/>
      <c r="AB459" s="116"/>
      <c r="AC459" s="116"/>
      <c r="AD459" s="58"/>
      <c r="AE459" s="58"/>
      <c r="AF459" s="58"/>
      <c r="AG459" s="116"/>
      <c r="AH459" s="58"/>
      <c r="AI459" s="58"/>
      <c r="AJ459" s="58"/>
      <c r="AZ459" s="40"/>
      <c r="BA459" s="40"/>
      <c r="BB459" s="40"/>
      <c r="BX459" s="36"/>
      <c r="BY459" s="36"/>
      <c r="BZ459" s="36"/>
      <c r="CA459" s="36"/>
      <c r="CB459" s="36"/>
      <c r="CC459" s="36"/>
    </row>
    <row r="460" spans="1:81" x14ac:dyDescent="0.2">
      <c r="A460" s="53"/>
      <c r="B460" s="54"/>
      <c r="C460" s="55"/>
      <c r="D460" s="55"/>
      <c r="E460" s="55"/>
      <c r="F460" s="55"/>
      <c r="G460" s="55"/>
      <c r="H460" s="55"/>
      <c r="I460" s="55"/>
      <c r="J460" s="55"/>
      <c r="K460" s="55"/>
      <c r="L460" s="55"/>
      <c r="M460" s="56"/>
      <c r="N460" s="57"/>
      <c r="O460" s="58"/>
      <c r="P460" s="812"/>
      <c r="Q460" s="812"/>
      <c r="R460" s="812"/>
      <c r="S460" s="59"/>
      <c r="T460" s="59"/>
      <c r="U460" s="57"/>
      <c r="V460" s="58"/>
      <c r="W460" s="58"/>
      <c r="X460" s="116"/>
      <c r="Y460" s="116"/>
      <c r="Z460" s="116"/>
      <c r="AA460" s="116"/>
      <c r="AB460" s="116"/>
      <c r="AC460" s="116"/>
      <c r="AD460" s="58"/>
      <c r="AE460" s="58"/>
      <c r="AF460" s="58"/>
      <c r="AG460" s="116"/>
      <c r="AH460" s="58"/>
      <c r="AI460" s="58"/>
      <c r="AJ460" s="58"/>
      <c r="AZ460" s="40"/>
      <c r="BA460" s="40"/>
      <c r="BB460" s="40"/>
      <c r="BX460" s="36"/>
      <c r="BY460" s="36"/>
      <c r="BZ460" s="36"/>
      <c r="CA460" s="36"/>
      <c r="CB460" s="36"/>
      <c r="CC460" s="36"/>
    </row>
    <row r="461" spans="1:81" x14ac:dyDescent="0.2">
      <c r="A461" s="53"/>
      <c r="B461" s="54"/>
      <c r="C461" s="55"/>
      <c r="D461" s="55"/>
      <c r="E461" s="55"/>
      <c r="F461" s="55"/>
      <c r="G461" s="55"/>
      <c r="H461" s="55"/>
      <c r="I461" s="55"/>
      <c r="J461" s="55"/>
      <c r="K461" s="55"/>
      <c r="L461" s="55"/>
      <c r="M461" s="56"/>
      <c r="N461" s="57"/>
      <c r="O461" s="58"/>
      <c r="P461" s="812"/>
      <c r="Q461" s="812"/>
      <c r="R461" s="812"/>
      <c r="S461" s="59"/>
      <c r="T461" s="59"/>
      <c r="U461" s="57"/>
      <c r="V461" s="58"/>
      <c r="W461" s="58"/>
      <c r="X461" s="116"/>
      <c r="Y461" s="116"/>
      <c r="Z461" s="116"/>
      <c r="AA461" s="116"/>
      <c r="AB461" s="116"/>
      <c r="AC461" s="116"/>
      <c r="AD461" s="58"/>
      <c r="AE461" s="58"/>
      <c r="AF461" s="58"/>
      <c r="AG461" s="116"/>
      <c r="AH461" s="58"/>
      <c r="AI461" s="58"/>
      <c r="AJ461" s="58"/>
      <c r="AZ461" s="40"/>
      <c r="BA461" s="40"/>
      <c r="BB461" s="40"/>
      <c r="BX461" s="36"/>
      <c r="BY461" s="36"/>
      <c r="BZ461" s="36"/>
      <c r="CA461" s="36"/>
      <c r="CB461" s="36"/>
      <c r="CC461" s="36"/>
    </row>
    <row r="462" spans="1:81" x14ac:dyDescent="0.2">
      <c r="A462" s="53"/>
      <c r="B462" s="54"/>
      <c r="C462" s="55"/>
      <c r="D462" s="55"/>
      <c r="E462" s="55"/>
      <c r="F462" s="55"/>
      <c r="G462" s="55"/>
      <c r="H462" s="55"/>
      <c r="I462" s="55"/>
      <c r="J462" s="55"/>
      <c r="K462" s="55"/>
      <c r="L462" s="55"/>
      <c r="M462" s="56"/>
      <c r="N462" s="57"/>
      <c r="O462" s="58"/>
      <c r="P462" s="812"/>
      <c r="Q462" s="812"/>
      <c r="R462" s="812"/>
      <c r="S462" s="59"/>
      <c r="T462" s="59"/>
      <c r="U462" s="57"/>
      <c r="V462" s="58"/>
      <c r="W462" s="58"/>
      <c r="X462" s="116"/>
      <c r="Y462" s="116"/>
      <c r="Z462" s="116"/>
      <c r="AA462" s="116"/>
      <c r="AB462" s="116"/>
      <c r="AC462" s="116"/>
      <c r="AD462" s="58"/>
      <c r="AE462" s="58"/>
      <c r="AF462" s="58"/>
      <c r="AG462" s="116"/>
      <c r="AH462" s="58"/>
      <c r="AI462" s="58"/>
      <c r="AJ462" s="58"/>
      <c r="AZ462" s="40"/>
      <c r="BA462" s="40"/>
      <c r="BB462" s="40"/>
      <c r="BX462" s="36"/>
      <c r="BY462" s="36"/>
      <c r="BZ462" s="36"/>
      <c r="CA462" s="36"/>
      <c r="CB462" s="36"/>
      <c r="CC462" s="36"/>
    </row>
    <row r="463" spans="1:81" x14ac:dyDescent="0.2">
      <c r="A463" s="53"/>
      <c r="B463" s="54"/>
      <c r="C463" s="55"/>
      <c r="D463" s="55"/>
      <c r="E463" s="55"/>
      <c r="F463" s="55"/>
      <c r="G463" s="55"/>
      <c r="H463" s="55"/>
      <c r="I463" s="55"/>
      <c r="J463" s="55"/>
      <c r="K463" s="55"/>
      <c r="L463" s="55"/>
      <c r="M463" s="56"/>
      <c r="N463" s="57"/>
      <c r="O463" s="58"/>
      <c r="P463" s="812"/>
      <c r="Q463" s="812"/>
      <c r="R463" s="812"/>
      <c r="S463" s="59"/>
      <c r="T463" s="59"/>
      <c r="U463" s="57"/>
      <c r="V463" s="58"/>
      <c r="W463" s="58"/>
      <c r="X463" s="116"/>
      <c r="Y463" s="116"/>
      <c r="Z463" s="116"/>
      <c r="AA463" s="116"/>
      <c r="AB463" s="116"/>
      <c r="AC463" s="116"/>
      <c r="AD463" s="58"/>
      <c r="AE463" s="58"/>
      <c r="AF463" s="58"/>
      <c r="AG463" s="116"/>
      <c r="AH463" s="58"/>
      <c r="AI463" s="58"/>
      <c r="AJ463" s="58"/>
      <c r="AZ463" s="40"/>
      <c r="BA463" s="40"/>
      <c r="BB463" s="40"/>
      <c r="BX463" s="36"/>
      <c r="BY463" s="36"/>
      <c r="BZ463" s="36"/>
      <c r="CA463" s="36"/>
      <c r="CB463" s="36"/>
      <c r="CC463" s="36"/>
    </row>
    <row r="464" spans="1:81" x14ac:dyDescent="0.2">
      <c r="A464" s="53"/>
      <c r="B464" s="54"/>
      <c r="C464" s="55"/>
      <c r="D464" s="55"/>
      <c r="E464" s="55"/>
      <c r="F464" s="55"/>
      <c r="G464" s="55"/>
      <c r="H464" s="55"/>
      <c r="I464" s="55"/>
      <c r="J464" s="55"/>
      <c r="K464" s="55"/>
      <c r="L464" s="55"/>
      <c r="M464" s="56"/>
      <c r="N464" s="57"/>
      <c r="O464" s="58"/>
      <c r="P464" s="812"/>
      <c r="Q464" s="812"/>
      <c r="R464" s="812"/>
      <c r="S464" s="59"/>
      <c r="T464" s="59"/>
      <c r="U464" s="57"/>
      <c r="V464" s="58"/>
      <c r="W464" s="58"/>
      <c r="X464" s="116"/>
      <c r="Y464" s="116"/>
      <c r="Z464" s="116"/>
      <c r="AA464" s="116"/>
      <c r="AB464" s="116"/>
      <c r="AC464" s="116"/>
      <c r="AD464" s="58"/>
      <c r="AE464" s="58"/>
      <c r="AF464" s="58"/>
      <c r="AG464" s="116"/>
      <c r="AH464" s="58"/>
      <c r="AI464" s="58"/>
      <c r="AJ464" s="58"/>
      <c r="AZ464" s="40"/>
      <c r="BA464" s="40"/>
      <c r="BB464" s="40"/>
      <c r="BX464" s="36"/>
      <c r="BY464" s="36"/>
      <c r="BZ464" s="36"/>
      <c r="CA464" s="36"/>
      <c r="CB464" s="36"/>
      <c r="CC464" s="36"/>
    </row>
    <row r="465" spans="1:81" x14ac:dyDescent="0.2">
      <c r="A465" s="53"/>
      <c r="B465" s="54"/>
      <c r="C465" s="55"/>
      <c r="D465" s="55"/>
      <c r="E465" s="55"/>
      <c r="F465" s="55"/>
      <c r="G465" s="55"/>
      <c r="H465" s="55"/>
      <c r="I465" s="55"/>
      <c r="J465" s="55"/>
      <c r="K465" s="55"/>
      <c r="L465" s="55"/>
      <c r="M465" s="56"/>
      <c r="N465" s="57"/>
      <c r="O465" s="58"/>
      <c r="P465" s="812"/>
      <c r="Q465" s="812"/>
      <c r="R465" s="812"/>
      <c r="S465" s="59"/>
      <c r="T465" s="59"/>
      <c r="U465" s="57"/>
      <c r="V465" s="58"/>
      <c r="W465" s="58"/>
      <c r="X465" s="116"/>
      <c r="Y465" s="116"/>
      <c r="Z465" s="116"/>
      <c r="AA465" s="116"/>
      <c r="AB465" s="116"/>
      <c r="AC465" s="116"/>
      <c r="AD465" s="58"/>
      <c r="AE465" s="58"/>
      <c r="AF465" s="58"/>
      <c r="AG465" s="116"/>
      <c r="AH465" s="58"/>
      <c r="AI465" s="58"/>
      <c r="AJ465" s="58"/>
      <c r="AZ465" s="40"/>
      <c r="BA465" s="40"/>
      <c r="BB465" s="40"/>
      <c r="BX465" s="36"/>
      <c r="BY465" s="36"/>
      <c r="BZ465" s="36"/>
      <c r="CA465" s="36"/>
      <c r="CB465" s="36"/>
      <c r="CC465" s="36"/>
    </row>
    <row r="466" spans="1:81" x14ac:dyDescent="0.2">
      <c r="A466" s="53"/>
      <c r="B466" s="54"/>
      <c r="C466" s="55"/>
      <c r="D466" s="55"/>
      <c r="E466" s="55"/>
      <c r="F466" s="55"/>
      <c r="G466" s="55"/>
      <c r="H466" s="55"/>
      <c r="I466" s="55"/>
      <c r="J466" s="55"/>
      <c r="K466" s="55"/>
      <c r="L466" s="55"/>
      <c r="M466" s="56"/>
      <c r="N466" s="57"/>
      <c r="O466" s="58"/>
      <c r="P466" s="812"/>
      <c r="Q466" s="812"/>
      <c r="R466" s="812"/>
      <c r="S466" s="59"/>
      <c r="T466" s="59"/>
      <c r="U466" s="57"/>
      <c r="V466" s="58"/>
      <c r="W466" s="58"/>
      <c r="X466" s="116"/>
      <c r="Y466" s="116"/>
      <c r="Z466" s="116"/>
      <c r="AA466" s="116"/>
      <c r="AB466" s="116"/>
      <c r="AC466" s="116"/>
      <c r="AD466" s="58"/>
      <c r="AE466" s="58"/>
      <c r="AF466" s="58"/>
      <c r="AG466" s="116"/>
      <c r="AH466" s="58"/>
      <c r="AI466" s="58"/>
      <c r="AJ466" s="58"/>
      <c r="AZ466" s="40"/>
      <c r="BA466" s="40"/>
      <c r="BB466" s="40"/>
      <c r="BX466" s="36"/>
      <c r="BY466" s="36"/>
      <c r="BZ466" s="36"/>
      <c r="CA466" s="36"/>
      <c r="CB466" s="36"/>
      <c r="CC466" s="36"/>
    </row>
    <row r="467" spans="1:81" x14ac:dyDescent="0.2">
      <c r="A467" s="53"/>
      <c r="B467" s="54"/>
      <c r="C467" s="55"/>
      <c r="D467" s="55"/>
      <c r="E467" s="55"/>
      <c r="F467" s="55"/>
      <c r="G467" s="55"/>
      <c r="H467" s="55"/>
      <c r="I467" s="55"/>
      <c r="J467" s="55"/>
      <c r="K467" s="55"/>
      <c r="L467" s="55"/>
      <c r="M467" s="56"/>
      <c r="N467" s="57"/>
      <c r="O467" s="58"/>
      <c r="P467" s="812"/>
      <c r="Q467" s="812"/>
      <c r="R467" s="812"/>
      <c r="S467" s="59"/>
      <c r="T467" s="59"/>
      <c r="U467" s="57"/>
      <c r="V467" s="58"/>
      <c r="W467" s="58"/>
      <c r="X467" s="116"/>
      <c r="Y467" s="116"/>
      <c r="Z467" s="116"/>
      <c r="AA467" s="116"/>
      <c r="AB467" s="116"/>
      <c r="AC467" s="116"/>
      <c r="AD467" s="58"/>
      <c r="AE467" s="58"/>
      <c r="AF467" s="58"/>
      <c r="AG467" s="116"/>
      <c r="AH467" s="58"/>
      <c r="AI467" s="58"/>
      <c r="AJ467" s="58"/>
      <c r="AZ467" s="40"/>
      <c r="BA467" s="40"/>
      <c r="BB467" s="40"/>
      <c r="BX467" s="36"/>
      <c r="BY467" s="36"/>
      <c r="BZ467" s="36"/>
      <c r="CA467" s="36"/>
      <c r="CB467" s="36"/>
      <c r="CC467" s="36"/>
    </row>
    <row r="468" spans="1:81" x14ac:dyDescent="0.2">
      <c r="A468" s="53"/>
      <c r="B468" s="54"/>
      <c r="C468" s="55"/>
      <c r="D468" s="55"/>
      <c r="E468" s="55"/>
      <c r="F468" s="55"/>
      <c r="G468" s="55"/>
      <c r="H468" s="55"/>
      <c r="I468" s="55"/>
      <c r="J468" s="55"/>
      <c r="K468" s="55"/>
      <c r="L468" s="55"/>
      <c r="M468" s="56"/>
      <c r="N468" s="57"/>
      <c r="O468" s="58"/>
      <c r="P468" s="812"/>
      <c r="Q468" s="812"/>
      <c r="R468" s="812"/>
      <c r="S468" s="59"/>
      <c r="T468" s="59"/>
      <c r="U468" s="57"/>
      <c r="V468" s="58"/>
      <c r="W468" s="58"/>
      <c r="X468" s="116"/>
      <c r="Y468" s="116"/>
      <c r="Z468" s="116"/>
      <c r="AA468" s="116"/>
      <c r="AB468" s="116"/>
      <c r="AC468" s="116"/>
      <c r="AD468" s="58"/>
      <c r="AE468" s="58"/>
      <c r="AF468" s="58"/>
      <c r="AG468" s="116"/>
      <c r="AH468" s="58"/>
      <c r="AI468" s="58"/>
      <c r="AJ468" s="58"/>
      <c r="AZ468" s="40"/>
      <c r="BA468" s="40"/>
      <c r="BB468" s="40"/>
      <c r="BX468" s="36"/>
      <c r="BY468" s="36"/>
      <c r="BZ468" s="36"/>
      <c r="CA468" s="36"/>
      <c r="CB468" s="36"/>
      <c r="CC468" s="36"/>
    </row>
    <row r="469" spans="1:81" x14ac:dyDescent="0.2">
      <c r="A469" s="53"/>
      <c r="B469" s="54"/>
      <c r="C469" s="55"/>
      <c r="D469" s="55"/>
      <c r="E469" s="55"/>
      <c r="F469" s="55"/>
      <c r="G469" s="55"/>
      <c r="H469" s="55"/>
      <c r="I469" s="55"/>
      <c r="J469" s="55"/>
      <c r="K469" s="55"/>
      <c r="L469" s="55"/>
      <c r="M469" s="56"/>
      <c r="N469" s="57"/>
      <c r="O469" s="58"/>
      <c r="P469" s="812"/>
      <c r="Q469" s="812"/>
      <c r="R469" s="812"/>
      <c r="S469" s="59"/>
      <c r="T469" s="59"/>
      <c r="U469" s="57"/>
      <c r="V469" s="58"/>
      <c r="W469" s="58"/>
      <c r="X469" s="116"/>
      <c r="Y469" s="116"/>
      <c r="Z469" s="116"/>
      <c r="AA469" s="116"/>
      <c r="AB469" s="116"/>
      <c r="AC469" s="116"/>
      <c r="AD469" s="58"/>
      <c r="AE469" s="58"/>
      <c r="AF469" s="58"/>
      <c r="AG469" s="116"/>
      <c r="AH469" s="58"/>
      <c r="AI469" s="58"/>
      <c r="AJ469" s="58"/>
      <c r="AZ469" s="40"/>
      <c r="BA469" s="40"/>
      <c r="BB469" s="40"/>
      <c r="BX469" s="36"/>
      <c r="BY469" s="36"/>
      <c r="BZ469" s="36"/>
      <c r="CA469" s="36"/>
      <c r="CB469" s="36"/>
      <c r="CC469" s="36"/>
    </row>
    <row r="470" spans="1:81" x14ac:dyDescent="0.2">
      <c r="A470" s="53"/>
      <c r="B470" s="54"/>
      <c r="C470" s="55"/>
      <c r="D470" s="55"/>
      <c r="E470" s="55"/>
      <c r="F470" s="55"/>
      <c r="G470" s="55"/>
      <c r="H470" s="55"/>
      <c r="I470" s="55"/>
      <c r="J470" s="55"/>
      <c r="K470" s="55"/>
      <c r="L470" s="55"/>
      <c r="M470" s="56"/>
      <c r="N470" s="57"/>
      <c r="O470" s="58"/>
      <c r="P470" s="812"/>
      <c r="Q470" s="812"/>
      <c r="R470" s="812"/>
      <c r="S470" s="59"/>
      <c r="T470" s="59"/>
      <c r="U470" s="57"/>
      <c r="V470" s="58"/>
      <c r="W470" s="58"/>
      <c r="X470" s="116"/>
      <c r="Y470" s="116"/>
      <c r="Z470" s="116"/>
      <c r="AA470" s="116"/>
      <c r="AB470" s="116"/>
      <c r="AC470" s="116"/>
      <c r="AD470" s="58"/>
      <c r="AE470" s="58"/>
      <c r="AF470" s="58"/>
      <c r="AG470" s="116"/>
      <c r="AH470" s="58"/>
      <c r="AI470" s="58"/>
      <c r="AJ470" s="58"/>
      <c r="AZ470" s="40"/>
      <c r="BA470" s="40"/>
      <c r="BB470" s="40"/>
      <c r="BX470" s="36"/>
      <c r="BY470" s="36"/>
      <c r="BZ470" s="36"/>
      <c r="CA470" s="36"/>
      <c r="CB470" s="36"/>
      <c r="CC470" s="36"/>
    </row>
    <row r="471" spans="1:81" x14ac:dyDescent="0.2">
      <c r="A471" s="53"/>
      <c r="B471" s="54"/>
      <c r="C471" s="55"/>
      <c r="D471" s="55"/>
      <c r="E471" s="55"/>
      <c r="F471" s="55"/>
      <c r="G471" s="55"/>
      <c r="H471" s="55"/>
      <c r="I471" s="55"/>
      <c r="J471" s="55"/>
      <c r="K471" s="55"/>
      <c r="L471" s="55"/>
      <c r="M471" s="56"/>
      <c r="N471" s="57"/>
      <c r="O471" s="58"/>
      <c r="P471" s="812"/>
      <c r="Q471" s="812"/>
      <c r="R471" s="812"/>
      <c r="S471" s="59"/>
      <c r="T471" s="59"/>
      <c r="U471" s="57"/>
      <c r="V471" s="58"/>
      <c r="W471" s="58"/>
      <c r="X471" s="116"/>
      <c r="Y471" s="116"/>
      <c r="Z471" s="116"/>
      <c r="AA471" s="116"/>
      <c r="AB471" s="116"/>
      <c r="AC471" s="116"/>
      <c r="AD471" s="58"/>
      <c r="AE471" s="58"/>
      <c r="AF471" s="58"/>
      <c r="AG471" s="116"/>
      <c r="AH471" s="58"/>
      <c r="AI471" s="58"/>
      <c r="AJ471" s="58"/>
      <c r="AZ471" s="40"/>
      <c r="BA471" s="40"/>
      <c r="BB471" s="40"/>
      <c r="BX471" s="36"/>
      <c r="BY471" s="36"/>
      <c r="BZ471" s="36"/>
      <c r="CA471" s="36"/>
      <c r="CB471" s="36"/>
      <c r="CC471" s="36"/>
    </row>
    <row r="472" spans="1:81" x14ac:dyDescent="0.2">
      <c r="A472" s="53"/>
      <c r="B472" s="54"/>
      <c r="C472" s="55"/>
      <c r="D472" s="55"/>
      <c r="E472" s="55"/>
      <c r="F472" s="55"/>
      <c r="G472" s="55"/>
      <c r="H472" s="55"/>
      <c r="I472" s="55"/>
      <c r="J472" s="55"/>
      <c r="K472" s="55"/>
      <c r="L472" s="55"/>
      <c r="M472" s="56"/>
      <c r="N472" s="57"/>
      <c r="O472" s="58"/>
      <c r="P472" s="812"/>
      <c r="Q472" s="812"/>
      <c r="R472" s="812"/>
      <c r="S472" s="59"/>
      <c r="T472" s="59"/>
      <c r="U472" s="57"/>
      <c r="V472" s="58"/>
      <c r="W472" s="58"/>
      <c r="X472" s="116"/>
      <c r="Y472" s="116"/>
      <c r="Z472" s="116"/>
      <c r="AA472" s="116"/>
      <c r="AB472" s="116"/>
      <c r="AC472" s="116"/>
      <c r="AD472" s="58"/>
      <c r="AE472" s="58"/>
      <c r="AF472" s="58"/>
      <c r="AG472" s="116"/>
      <c r="AH472" s="58"/>
      <c r="AI472" s="58"/>
      <c r="AJ472" s="58"/>
      <c r="AZ472" s="40"/>
      <c r="BA472" s="40"/>
      <c r="BB472" s="40"/>
      <c r="BX472" s="36"/>
      <c r="BY472" s="36"/>
      <c r="BZ472" s="36"/>
      <c r="CA472" s="36"/>
      <c r="CB472" s="36"/>
      <c r="CC472" s="36"/>
    </row>
    <row r="473" spans="1:81" x14ac:dyDescent="0.2">
      <c r="A473" s="53"/>
      <c r="B473" s="54"/>
      <c r="C473" s="55"/>
      <c r="D473" s="55"/>
      <c r="E473" s="55"/>
      <c r="F473" s="55"/>
      <c r="G473" s="55"/>
      <c r="H473" s="55"/>
      <c r="I473" s="55"/>
      <c r="J473" s="55"/>
      <c r="K473" s="55"/>
      <c r="L473" s="55"/>
      <c r="M473" s="56"/>
      <c r="N473" s="57"/>
      <c r="O473" s="58"/>
      <c r="P473" s="812"/>
      <c r="Q473" s="812"/>
      <c r="R473" s="812"/>
      <c r="S473" s="59"/>
      <c r="T473" s="59"/>
      <c r="U473" s="57"/>
      <c r="V473" s="58"/>
      <c r="W473" s="58"/>
      <c r="X473" s="116"/>
      <c r="Y473" s="116"/>
      <c r="Z473" s="116"/>
      <c r="AA473" s="116"/>
      <c r="AB473" s="116"/>
      <c r="AC473" s="116"/>
      <c r="AD473" s="58"/>
      <c r="AE473" s="58"/>
      <c r="AF473" s="58"/>
      <c r="AG473" s="116"/>
      <c r="AH473" s="58"/>
      <c r="AI473" s="58"/>
      <c r="AJ473" s="58"/>
      <c r="AZ473" s="40"/>
      <c r="BA473" s="40"/>
      <c r="BB473" s="40"/>
      <c r="BX473" s="36"/>
      <c r="BY473" s="36"/>
      <c r="BZ473" s="36"/>
      <c r="CA473" s="36"/>
      <c r="CB473" s="36"/>
      <c r="CC473" s="36"/>
    </row>
    <row r="474" spans="1:81" x14ac:dyDescent="0.2">
      <c r="A474" s="53"/>
      <c r="B474" s="54"/>
      <c r="C474" s="55"/>
      <c r="D474" s="55"/>
      <c r="E474" s="55"/>
      <c r="F474" s="55"/>
      <c r="G474" s="55"/>
      <c r="H474" s="55"/>
      <c r="I474" s="55"/>
      <c r="J474" s="55"/>
      <c r="K474" s="55"/>
      <c r="L474" s="55"/>
      <c r="M474" s="56"/>
      <c r="N474" s="57"/>
      <c r="O474" s="58"/>
      <c r="P474" s="812"/>
      <c r="Q474" s="812"/>
      <c r="R474" s="812"/>
      <c r="S474" s="59"/>
      <c r="T474" s="59"/>
      <c r="U474" s="57"/>
      <c r="V474" s="58"/>
      <c r="W474" s="58"/>
      <c r="X474" s="116"/>
      <c r="Y474" s="116"/>
      <c r="Z474" s="116"/>
      <c r="AA474" s="116"/>
      <c r="AB474" s="116"/>
      <c r="AC474" s="116"/>
      <c r="AD474" s="58"/>
      <c r="AE474" s="58"/>
      <c r="AF474" s="58"/>
      <c r="AG474" s="116"/>
      <c r="AH474" s="58"/>
      <c r="AI474" s="58"/>
      <c r="AJ474" s="58"/>
      <c r="AZ474" s="40"/>
      <c r="BA474" s="40"/>
      <c r="BB474" s="40"/>
      <c r="BX474" s="36"/>
      <c r="BY474" s="36"/>
      <c r="BZ474" s="36"/>
      <c r="CA474" s="36"/>
      <c r="CB474" s="36"/>
      <c r="CC474" s="36"/>
    </row>
    <row r="475" spans="1:81" x14ac:dyDescent="0.2">
      <c r="A475" s="53"/>
      <c r="B475" s="54"/>
      <c r="C475" s="55"/>
      <c r="D475" s="55"/>
      <c r="E475" s="55"/>
      <c r="F475" s="55"/>
      <c r="G475" s="55"/>
      <c r="H475" s="55"/>
      <c r="I475" s="55"/>
      <c r="J475" s="55"/>
      <c r="K475" s="55"/>
      <c r="L475" s="55"/>
      <c r="M475" s="56"/>
      <c r="N475" s="57"/>
      <c r="O475" s="58"/>
      <c r="P475" s="812"/>
      <c r="Q475" s="812"/>
      <c r="R475" s="812"/>
      <c r="S475" s="59"/>
      <c r="T475" s="59"/>
      <c r="U475" s="57"/>
      <c r="V475" s="58"/>
      <c r="W475" s="58"/>
      <c r="X475" s="116"/>
      <c r="Y475" s="116"/>
      <c r="Z475" s="116"/>
      <c r="AA475" s="116"/>
      <c r="AB475" s="116"/>
      <c r="AC475" s="116"/>
      <c r="AD475" s="58"/>
      <c r="AE475" s="58"/>
      <c r="AF475" s="58"/>
      <c r="AG475" s="116"/>
      <c r="AH475" s="58"/>
      <c r="AI475" s="58"/>
      <c r="AJ475" s="58"/>
      <c r="AZ475" s="40"/>
      <c r="BA475" s="40"/>
      <c r="BB475" s="40"/>
      <c r="BX475" s="36"/>
      <c r="BY475" s="36"/>
      <c r="BZ475" s="36"/>
      <c r="CA475" s="36"/>
      <c r="CB475" s="36"/>
      <c r="CC475" s="36"/>
    </row>
    <row r="476" spans="1:81" x14ac:dyDescent="0.2">
      <c r="A476" s="53"/>
      <c r="B476" s="54"/>
      <c r="C476" s="55"/>
      <c r="D476" s="55"/>
      <c r="E476" s="55"/>
      <c r="F476" s="55"/>
      <c r="G476" s="55"/>
      <c r="H476" s="55"/>
      <c r="I476" s="55"/>
      <c r="J476" s="55"/>
      <c r="K476" s="55"/>
      <c r="L476" s="55"/>
      <c r="M476" s="56"/>
      <c r="N476" s="57"/>
      <c r="O476" s="58"/>
      <c r="P476" s="812"/>
      <c r="Q476" s="812"/>
      <c r="R476" s="812"/>
      <c r="S476" s="59"/>
      <c r="T476" s="59"/>
      <c r="U476" s="57"/>
      <c r="V476" s="58"/>
      <c r="W476" s="58"/>
      <c r="X476" s="116"/>
      <c r="Y476" s="116"/>
      <c r="Z476" s="116"/>
      <c r="AA476" s="116"/>
      <c r="AB476" s="116"/>
      <c r="AC476" s="116"/>
      <c r="AD476" s="58"/>
      <c r="AE476" s="58"/>
      <c r="AF476" s="58"/>
      <c r="AG476" s="116"/>
      <c r="AH476" s="58"/>
      <c r="AI476" s="58"/>
      <c r="AJ476" s="58"/>
      <c r="AZ476" s="40"/>
      <c r="BA476" s="40"/>
      <c r="BB476" s="40"/>
      <c r="BX476" s="36"/>
      <c r="BY476" s="36"/>
      <c r="BZ476" s="36"/>
      <c r="CA476" s="36"/>
      <c r="CB476" s="36"/>
      <c r="CC476" s="36"/>
    </row>
    <row r="477" spans="1:81" x14ac:dyDescent="0.2">
      <c r="A477" s="53"/>
      <c r="B477" s="54"/>
      <c r="C477" s="55"/>
      <c r="D477" s="55"/>
      <c r="E477" s="55"/>
      <c r="F477" s="55"/>
      <c r="G477" s="55"/>
      <c r="H477" s="55"/>
      <c r="I477" s="55"/>
      <c r="J477" s="55"/>
      <c r="K477" s="55"/>
      <c r="L477" s="55"/>
      <c r="M477" s="56"/>
      <c r="N477" s="57"/>
      <c r="O477" s="58"/>
      <c r="P477" s="812"/>
      <c r="Q477" s="812"/>
      <c r="R477" s="812"/>
      <c r="S477" s="59"/>
      <c r="T477" s="59"/>
      <c r="U477" s="57"/>
      <c r="V477" s="58"/>
      <c r="W477" s="58"/>
      <c r="X477" s="116"/>
      <c r="Y477" s="116"/>
      <c r="Z477" s="116"/>
      <c r="AA477" s="116"/>
      <c r="AB477" s="116"/>
      <c r="AC477" s="116"/>
      <c r="AD477" s="58"/>
      <c r="AE477" s="58"/>
      <c r="AF477" s="58"/>
      <c r="AG477" s="116"/>
      <c r="AH477" s="58"/>
      <c r="AI477" s="58"/>
      <c r="AJ477" s="58"/>
      <c r="AZ477" s="40"/>
      <c r="BA477" s="40"/>
      <c r="BB477" s="40"/>
      <c r="BX477" s="36"/>
      <c r="BY477" s="36"/>
      <c r="BZ477" s="36"/>
      <c r="CA477" s="36"/>
      <c r="CB477" s="36"/>
      <c r="CC477" s="36"/>
    </row>
    <row r="478" spans="1:81" x14ac:dyDescent="0.2">
      <c r="A478" s="53"/>
      <c r="B478" s="54"/>
      <c r="C478" s="55"/>
      <c r="D478" s="55"/>
      <c r="E478" s="55"/>
      <c r="F478" s="55"/>
      <c r="G478" s="55"/>
      <c r="H478" s="55"/>
      <c r="I478" s="55"/>
      <c r="J478" s="55"/>
      <c r="K478" s="55"/>
      <c r="L478" s="55"/>
      <c r="M478" s="56"/>
      <c r="N478" s="57"/>
      <c r="O478" s="58"/>
      <c r="P478" s="812"/>
      <c r="Q478" s="812"/>
      <c r="R478" s="812"/>
      <c r="S478" s="59"/>
      <c r="T478" s="59"/>
      <c r="U478" s="57"/>
      <c r="V478" s="58"/>
      <c r="W478" s="58"/>
      <c r="X478" s="116"/>
      <c r="Y478" s="116"/>
      <c r="Z478" s="116"/>
      <c r="AA478" s="116"/>
      <c r="AB478" s="116"/>
      <c r="AC478" s="116"/>
      <c r="AD478" s="58"/>
      <c r="AE478" s="58"/>
      <c r="AF478" s="58"/>
      <c r="AG478" s="116"/>
      <c r="AH478" s="58"/>
      <c r="AI478" s="58"/>
      <c r="AJ478" s="58"/>
      <c r="AZ478" s="40"/>
      <c r="BA478" s="40"/>
      <c r="BB478" s="40"/>
      <c r="BX478" s="36"/>
      <c r="BY478" s="36"/>
      <c r="BZ478" s="36"/>
      <c r="CA478" s="36"/>
      <c r="CB478" s="36"/>
      <c r="CC478" s="36"/>
    </row>
    <row r="479" spans="1:81" x14ac:dyDescent="0.2">
      <c r="A479" s="53"/>
      <c r="B479" s="54"/>
      <c r="C479" s="55"/>
      <c r="D479" s="55"/>
      <c r="E479" s="55"/>
      <c r="F479" s="55"/>
      <c r="G479" s="55"/>
      <c r="H479" s="55"/>
      <c r="I479" s="55"/>
      <c r="J479" s="55"/>
      <c r="K479" s="55"/>
      <c r="L479" s="55"/>
      <c r="M479" s="56"/>
      <c r="N479" s="57"/>
      <c r="O479" s="58"/>
      <c r="P479" s="812"/>
      <c r="Q479" s="812"/>
      <c r="R479" s="812"/>
      <c r="S479" s="59"/>
      <c r="T479" s="59"/>
      <c r="U479" s="57"/>
      <c r="V479" s="58"/>
      <c r="W479" s="58"/>
      <c r="X479" s="116"/>
      <c r="Y479" s="116"/>
      <c r="Z479" s="116"/>
      <c r="AA479" s="116"/>
      <c r="AB479" s="116"/>
      <c r="AC479" s="116"/>
      <c r="AD479" s="58"/>
      <c r="AE479" s="58"/>
      <c r="AF479" s="58"/>
      <c r="AG479" s="116"/>
      <c r="AH479" s="58"/>
      <c r="AI479" s="58"/>
      <c r="AJ479" s="58"/>
      <c r="AZ479" s="40"/>
      <c r="BA479" s="40"/>
      <c r="BB479" s="40"/>
      <c r="BX479" s="36"/>
      <c r="BY479" s="36"/>
      <c r="BZ479" s="36"/>
      <c r="CA479" s="36"/>
      <c r="CB479" s="36"/>
      <c r="CC479" s="36"/>
    </row>
    <row r="480" spans="1:81" x14ac:dyDescent="0.2">
      <c r="A480" s="53"/>
      <c r="B480" s="54"/>
      <c r="C480" s="55"/>
      <c r="D480" s="55"/>
      <c r="E480" s="55"/>
      <c r="F480" s="55"/>
      <c r="G480" s="55"/>
      <c r="H480" s="55"/>
      <c r="I480" s="55"/>
      <c r="J480" s="55"/>
      <c r="K480" s="55"/>
      <c r="L480" s="55"/>
      <c r="M480" s="56"/>
      <c r="N480" s="57"/>
      <c r="O480" s="58"/>
      <c r="P480" s="812"/>
      <c r="Q480" s="812"/>
      <c r="R480" s="812"/>
      <c r="S480" s="59"/>
      <c r="T480" s="59"/>
      <c r="U480" s="57"/>
      <c r="V480" s="58"/>
      <c r="W480" s="58"/>
      <c r="X480" s="116"/>
      <c r="Y480" s="116"/>
      <c r="Z480" s="116"/>
      <c r="AA480" s="116"/>
      <c r="AB480" s="116"/>
      <c r="AC480" s="116"/>
      <c r="AD480" s="58"/>
      <c r="AE480" s="58"/>
      <c r="AF480" s="58"/>
      <c r="AG480" s="116"/>
      <c r="AH480" s="58"/>
      <c r="AI480" s="58"/>
      <c r="AJ480" s="58"/>
      <c r="AZ480" s="40"/>
      <c r="BA480" s="40"/>
      <c r="BB480" s="40"/>
      <c r="BX480" s="36"/>
      <c r="BY480" s="36"/>
      <c r="BZ480" s="36"/>
      <c r="CA480" s="36"/>
      <c r="CB480" s="36"/>
      <c r="CC480" s="36"/>
    </row>
    <row r="481" spans="1:81" x14ac:dyDescent="0.2">
      <c r="A481" s="53"/>
      <c r="B481" s="54"/>
      <c r="C481" s="55"/>
      <c r="D481" s="55"/>
      <c r="E481" s="55"/>
      <c r="F481" s="55"/>
      <c r="G481" s="55"/>
      <c r="H481" s="55"/>
      <c r="I481" s="55"/>
      <c r="J481" s="55"/>
      <c r="K481" s="55"/>
      <c r="L481" s="55"/>
      <c r="M481" s="56"/>
      <c r="N481" s="57"/>
      <c r="O481" s="58"/>
      <c r="P481" s="812"/>
      <c r="Q481" s="812"/>
      <c r="R481" s="812"/>
      <c r="S481" s="59"/>
      <c r="T481" s="59"/>
      <c r="U481" s="57"/>
      <c r="V481" s="58"/>
      <c r="W481" s="58"/>
      <c r="X481" s="116"/>
      <c r="Y481" s="116"/>
      <c r="Z481" s="116"/>
      <c r="AA481" s="116"/>
      <c r="AB481" s="116"/>
      <c r="AC481" s="116"/>
      <c r="AD481" s="58"/>
      <c r="AE481" s="58"/>
      <c r="AF481" s="58"/>
      <c r="AG481" s="116"/>
      <c r="AH481" s="58"/>
      <c r="AI481" s="58"/>
      <c r="AJ481" s="58"/>
      <c r="AZ481" s="40"/>
      <c r="BA481" s="40"/>
      <c r="BB481" s="40"/>
      <c r="BX481" s="36"/>
      <c r="BY481" s="36"/>
      <c r="BZ481" s="36"/>
      <c r="CA481" s="36"/>
      <c r="CB481" s="36"/>
      <c r="CC481" s="36"/>
    </row>
    <row r="482" spans="1:81" x14ac:dyDescent="0.2">
      <c r="A482" s="53"/>
      <c r="B482" s="54"/>
      <c r="C482" s="55"/>
      <c r="D482" s="55"/>
      <c r="E482" s="55"/>
      <c r="F482" s="55"/>
      <c r="G482" s="55"/>
      <c r="H482" s="55"/>
      <c r="I482" s="55"/>
      <c r="J482" s="55"/>
      <c r="K482" s="55"/>
      <c r="L482" s="55"/>
      <c r="M482" s="56"/>
      <c r="N482" s="57"/>
      <c r="O482" s="58"/>
      <c r="P482" s="812"/>
      <c r="Q482" s="812"/>
      <c r="R482" s="812"/>
      <c r="S482" s="59"/>
      <c r="T482" s="59"/>
      <c r="U482" s="57"/>
      <c r="V482" s="58"/>
      <c r="W482" s="58"/>
      <c r="X482" s="116"/>
      <c r="Y482" s="116"/>
      <c r="Z482" s="116"/>
      <c r="AA482" s="116"/>
      <c r="AB482" s="116"/>
      <c r="AC482" s="116"/>
      <c r="AD482" s="58"/>
      <c r="AE482" s="58"/>
      <c r="AF482" s="58"/>
      <c r="AG482" s="116"/>
      <c r="AH482" s="58"/>
      <c r="AI482" s="58"/>
      <c r="AJ482" s="58"/>
      <c r="AZ482" s="40"/>
      <c r="BA482" s="40"/>
      <c r="BB482" s="40"/>
      <c r="BX482" s="36"/>
      <c r="BY482" s="36"/>
      <c r="BZ482" s="36"/>
      <c r="CA482" s="36"/>
      <c r="CB482" s="36"/>
      <c r="CC482" s="36"/>
    </row>
    <row r="483" spans="1:81" x14ac:dyDescent="0.2">
      <c r="A483" s="53"/>
      <c r="B483" s="54"/>
      <c r="C483" s="55"/>
      <c r="D483" s="55"/>
      <c r="E483" s="55"/>
      <c r="F483" s="55"/>
      <c r="G483" s="55"/>
      <c r="H483" s="55"/>
      <c r="I483" s="55"/>
      <c r="J483" s="55"/>
      <c r="K483" s="55"/>
      <c r="L483" s="55"/>
      <c r="M483" s="56"/>
      <c r="N483" s="57"/>
      <c r="O483" s="58"/>
      <c r="P483" s="812"/>
      <c r="Q483" s="812"/>
      <c r="R483" s="812"/>
      <c r="S483" s="59"/>
      <c r="T483" s="59"/>
      <c r="U483" s="57"/>
      <c r="V483" s="58"/>
      <c r="W483" s="58"/>
      <c r="X483" s="116"/>
      <c r="Y483" s="116"/>
      <c r="Z483" s="116"/>
      <c r="AA483" s="116"/>
      <c r="AB483" s="116"/>
      <c r="AC483" s="116"/>
      <c r="AD483" s="58"/>
      <c r="AE483" s="58"/>
      <c r="AF483" s="58"/>
      <c r="AG483" s="116"/>
      <c r="AH483" s="58"/>
      <c r="AI483" s="58"/>
      <c r="AJ483" s="58"/>
      <c r="AZ483" s="40"/>
      <c r="BA483" s="40"/>
      <c r="BB483" s="40"/>
      <c r="BX483" s="36"/>
      <c r="BY483" s="36"/>
      <c r="BZ483" s="36"/>
      <c r="CA483" s="36"/>
      <c r="CB483" s="36"/>
      <c r="CC483" s="36"/>
    </row>
    <row r="484" spans="1:81" x14ac:dyDescent="0.2">
      <c r="A484" s="53"/>
      <c r="B484" s="54"/>
      <c r="C484" s="55"/>
      <c r="D484" s="55"/>
      <c r="E484" s="55"/>
      <c r="F484" s="55"/>
      <c r="G484" s="55"/>
      <c r="H484" s="55"/>
      <c r="I484" s="55"/>
      <c r="J484" s="55"/>
      <c r="K484" s="55"/>
      <c r="L484" s="55"/>
      <c r="M484" s="56"/>
      <c r="N484" s="57"/>
      <c r="O484" s="58"/>
      <c r="P484" s="812"/>
      <c r="Q484" s="812"/>
      <c r="R484" s="812"/>
      <c r="S484" s="59"/>
      <c r="T484" s="59"/>
      <c r="U484" s="57"/>
      <c r="V484" s="58"/>
      <c r="W484" s="58"/>
      <c r="X484" s="116"/>
      <c r="Y484" s="116"/>
      <c r="Z484" s="116"/>
      <c r="AA484" s="116"/>
      <c r="AB484" s="116"/>
      <c r="AC484" s="116"/>
      <c r="AD484" s="58"/>
      <c r="AE484" s="58"/>
      <c r="AF484" s="58"/>
      <c r="AG484" s="116"/>
      <c r="AH484" s="58"/>
      <c r="AI484" s="58"/>
      <c r="AJ484" s="58"/>
      <c r="AZ484" s="40"/>
      <c r="BA484" s="40"/>
      <c r="BB484" s="40"/>
      <c r="BX484" s="36"/>
      <c r="BY484" s="36"/>
      <c r="BZ484" s="36"/>
      <c r="CA484" s="36"/>
      <c r="CB484" s="36"/>
      <c r="CC484" s="36"/>
    </row>
    <row r="485" spans="1:81" x14ac:dyDescent="0.2">
      <c r="A485" s="53"/>
      <c r="B485" s="54"/>
      <c r="C485" s="55"/>
      <c r="D485" s="55"/>
      <c r="E485" s="55"/>
      <c r="F485" s="55"/>
      <c r="G485" s="55"/>
      <c r="H485" s="55"/>
      <c r="I485" s="55"/>
      <c r="J485" s="55"/>
      <c r="K485" s="55"/>
      <c r="L485" s="55"/>
      <c r="M485" s="56"/>
      <c r="N485" s="57"/>
      <c r="O485" s="58"/>
      <c r="P485" s="812"/>
      <c r="Q485" s="812"/>
      <c r="R485" s="812"/>
      <c r="S485" s="59"/>
      <c r="T485" s="59"/>
      <c r="U485" s="57"/>
      <c r="V485" s="58"/>
      <c r="W485" s="58"/>
      <c r="X485" s="116"/>
      <c r="Y485" s="116"/>
      <c r="Z485" s="116"/>
      <c r="AA485" s="116"/>
      <c r="AB485" s="116"/>
      <c r="AC485" s="116"/>
      <c r="AD485" s="58"/>
      <c r="AE485" s="58"/>
      <c r="AF485" s="58"/>
      <c r="AG485" s="116"/>
      <c r="AH485" s="58"/>
      <c r="AI485" s="58"/>
      <c r="AJ485" s="58"/>
      <c r="AZ485" s="40"/>
      <c r="BA485" s="40"/>
      <c r="BB485" s="40"/>
      <c r="BX485" s="36"/>
      <c r="BY485" s="36"/>
      <c r="BZ485" s="36"/>
      <c r="CA485" s="36"/>
      <c r="CB485" s="36"/>
      <c r="CC485" s="36"/>
    </row>
    <row r="486" spans="1:81" x14ac:dyDescent="0.2">
      <c r="A486" s="53"/>
      <c r="B486" s="54"/>
      <c r="C486" s="55"/>
      <c r="D486" s="55"/>
      <c r="E486" s="55"/>
      <c r="F486" s="55"/>
      <c r="G486" s="55"/>
      <c r="H486" s="55"/>
      <c r="I486" s="55"/>
      <c r="J486" s="55"/>
      <c r="K486" s="55"/>
      <c r="L486" s="55"/>
      <c r="M486" s="56"/>
      <c r="N486" s="57"/>
      <c r="O486" s="58"/>
      <c r="P486" s="812"/>
      <c r="Q486" s="812"/>
      <c r="R486" s="812"/>
      <c r="S486" s="59"/>
      <c r="T486" s="59"/>
      <c r="U486" s="57"/>
      <c r="V486" s="58"/>
      <c r="W486" s="58"/>
      <c r="X486" s="116"/>
      <c r="Y486" s="116"/>
      <c r="Z486" s="116"/>
      <c r="AA486" s="116"/>
      <c r="AB486" s="116"/>
      <c r="AC486" s="116"/>
      <c r="AD486" s="58"/>
      <c r="AE486" s="58"/>
      <c r="AF486" s="58"/>
      <c r="AG486" s="116"/>
      <c r="AH486" s="58"/>
      <c r="AI486" s="58"/>
      <c r="AJ486" s="58"/>
      <c r="AZ486" s="40"/>
      <c r="BA486" s="40"/>
      <c r="BB486" s="40"/>
      <c r="BX486" s="36"/>
      <c r="BY486" s="36"/>
      <c r="BZ486" s="36"/>
      <c r="CA486" s="36"/>
      <c r="CB486" s="36"/>
      <c r="CC486" s="36"/>
    </row>
    <row r="487" spans="1:81" x14ac:dyDescent="0.2">
      <c r="A487" s="53"/>
      <c r="B487" s="54"/>
      <c r="C487" s="55"/>
      <c r="D487" s="55"/>
      <c r="E487" s="55"/>
      <c r="F487" s="55"/>
      <c r="G487" s="55"/>
      <c r="H487" s="55"/>
      <c r="I487" s="55"/>
      <c r="J487" s="55"/>
      <c r="K487" s="55"/>
      <c r="L487" s="55"/>
      <c r="M487" s="56"/>
      <c r="N487" s="57"/>
      <c r="O487" s="58"/>
      <c r="P487" s="812"/>
      <c r="Q487" s="812"/>
      <c r="R487" s="812"/>
      <c r="S487" s="59"/>
      <c r="T487" s="59"/>
      <c r="U487" s="57"/>
      <c r="V487" s="58"/>
      <c r="W487" s="58"/>
      <c r="X487" s="116"/>
      <c r="Y487" s="116"/>
      <c r="Z487" s="116"/>
      <c r="AA487" s="116"/>
      <c r="AB487" s="116"/>
      <c r="AC487" s="116"/>
      <c r="AD487" s="58"/>
      <c r="AE487" s="58"/>
      <c r="AF487" s="58"/>
      <c r="AG487" s="116"/>
      <c r="AH487" s="58"/>
      <c r="AI487" s="58"/>
      <c r="AJ487" s="58"/>
      <c r="AZ487" s="40"/>
      <c r="BA487" s="40"/>
      <c r="BB487" s="40"/>
      <c r="BX487" s="36"/>
      <c r="BY487" s="36"/>
      <c r="BZ487" s="36"/>
      <c r="CA487" s="36"/>
      <c r="CB487" s="36"/>
      <c r="CC487" s="36"/>
    </row>
    <row r="488" spans="1:81" x14ac:dyDescent="0.2">
      <c r="A488" s="53"/>
      <c r="B488" s="54"/>
      <c r="C488" s="55"/>
      <c r="D488" s="55"/>
      <c r="E488" s="55"/>
      <c r="F488" s="55"/>
      <c r="G488" s="55"/>
      <c r="H488" s="55"/>
      <c r="I488" s="55"/>
      <c r="J488" s="55"/>
      <c r="K488" s="55"/>
      <c r="L488" s="55"/>
      <c r="M488" s="56"/>
      <c r="N488" s="57"/>
      <c r="O488" s="58"/>
      <c r="P488" s="812"/>
      <c r="Q488" s="812"/>
      <c r="R488" s="812"/>
      <c r="S488" s="59"/>
      <c r="T488" s="59"/>
      <c r="U488" s="57"/>
      <c r="V488" s="58"/>
      <c r="W488" s="58"/>
      <c r="X488" s="116"/>
      <c r="Y488" s="116"/>
      <c r="Z488" s="116"/>
      <c r="AA488" s="116"/>
      <c r="AB488" s="116"/>
      <c r="AC488" s="116"/>
      <c r="AD488" s="58"/>
      <c r="AE488" s="58"/>
      <c r="AF488" s="58"/>
      <c r="AG488" s="116"/>
      <c r="AH488" s="58"/>
      <c r="AI488" s="58"/>
      <c r="AJ488" s="58"/>
      <c r="AZ488" s="40"/>
      <c r="BA488" s="40"/>
      <c r="BB488" s="40"/>
      <c r="BX488" s="36"/>
      <c r="BY488" s="36"/>
      <c r="BZ488" s="36"/>
      <c r="CA488" s="36"/>
      <c r="CB488" s="36"/>
      <c r="CC488" s="36"/>
    </row>
    <row r="489" spans="1:81" x14ac:dyDescent="0.2">
      <c r="A489" s="53"/>
      <c r="B489" s="54"/>
      <c r="C489" s="55"/>
      <c r="D489" s="55"/>
      <c r="E489" s="55"/>
      <c r="F489" s="55"/>
      <c r="G489" s="55"/>
      <c r="H489" s="55"/>
      <c r="I489" s="55"/>
      <c r="J489" s="55"/>
      <c r="K489" s="55"/>
      <c r="L489" s="55"/>
      <c r="M489" s="56"/>
      <c r="N489" s="57"/>
      <c r="O489" s="58"/>
      <c r="P489" s="812"/>
      <c r="Q489" s="812"/>
      <c r="R489" s="812"/>
      <c r="S489" s="59"/>
      <c r="T489" s="59"/>
      <c r="U489" s="57"/>
      <c r="V489" s="58"/>
      <c r="W489" s="58"/>
      <c r="X489" s="116"/>
      <c r="Y489" s="116"/>
      <c r="Z489" s="116"/>
      <c r="AA489" s="116"/>
      <c r="AB489" s="116"/>
      <c r="AC489" s="116"/>
      <c r="AD489" s="58"/>
      <c r="AE489" s="58"/>
      <c r="AF489" s="58"/>
      <c r="AG489" s="116"/>
      <c r="AH489" s="58"/>
      <c r="AI489" s="58"/>
      <c r="AJ489" s="58"/>
      <c r="AZ489" s="40"/>
      <c r="BA489" s="40"/>
      <c r="BB489" s="40"/>
      <c r="BX489" s="36"/>
      <c r="BY489" s="36"/>
      <c r="BZ489" s="36"/>
      <c r="CA489" s="36"/>
      <c r="CB489" s="36"/>
      <c r="CC489" s="36"/>
    </row>
    <row r="490" spans="1:81" x14ac:dyDescent="0.2">
      <c r="A490" s="53"/>
      <c r="B490" s="54"/>
      <c r="C490" s="55"/>
      <c r="D490" s="55"/>
      <c r="E490" s="55"/>
      <c r="F490" s="55"/>
      <c r="G490" s="55"/>
      <c r="H490" s="55"/>
      <c r="I490" s="55"/>
      <c r="J490" s="55"/>
      <c r="K490" s="55"/>
      <c r="L490" s="55"/>
      <c r="M490" s="56"/>
      <c r="N490" s="57"/>
      <c r="O490" s="58"/>
      <c r="P490" s="812"/>
      <c r="Q490" s="812"/>
      <c r="R490" s="812"/>
      <c r="S490" s="59"/>
      <c r="T490" s="59"/>
      <c r="U490" s="57"/>
      <c r="V490" s="58"/>
      <c r="W490" s="58"/>
      <c r="X490" s="116"/>
      <c r="Y490" s="116"/>
      <c r="Z490" s="116"/>
      <c r="AA490" s="116"/>
      <c r="AB490" s="116"/>
      <c r="AC490" s="116"/>
      <c r="AD490" s="58"/>
      <c r="AE490" s="58"/>
      <c r="AF490" s="58"/>
      <c r="AG490" s="116"/>
      <c r="AH490" s="58"/>
      <c r="AI490" s="58"/>
      <c r="AJ490" s="58"/>
      <c r="AZ490" s="40"/>
      <c r="BA490" s="40"/>
      <c r="BB490" s="40"/>
      <c r="BX490" s="36"/>
      <c r="BY490" s="36"/>
      <c r="BZ490" s="36"/>
      <c r="CA490" s="36"/>
      <c r="CB490" s="36"/>
      <c r="CC490" s="36"/>
    </row>
    <row r="491" spans="1:81" x14ac:dyDescent="0.2">
      <c r="A491" s="53"/>
      <c r="B491" s="54"/>
      <c r="C491" s="55"/>
      <c r="D491" s="55"/>
      <c r="E491" s="55"/>
      <c r="F491" s="55"/>
      <c r="G491" s="55"/>
      <c r="H491" s="55"/>
      <c r="I491" s="55"/>
      <c r="J491" s="55"/>
      <c r="K491" s="55"/>
      <c r="L491" s="55"/>
      <c r="M491" s="56"/>
      <c r="N491" s="57"/>
      <c r="O491" s="58"/>
      <c r="P491" s="812"/>
      <c r="Q491" s="812"/>
      <c r="R491" s="812"/>
      <c r="S491" s="59"/>
      <c r="T491" s="59"/>
      <c r="U491" s="57"/>
      <c r="V491" s="58"/>
      <c r="W491" s="58"/>
      <c r="X491" s="116"/>
      <c r="Y491" s="116"/>
      <c r="Z491" s="116"/>
      <c r="AA491" s="116"/>
      <c r="AB491" s="116"/>
      <c r="AC491" s="116"/>
      <c r="AD491" s="58"/>
      <c r="AE491" s="58"/>
      <c r="AF491" s="58"/>
      <c r="AG491" s="116"/>
      <c r="AH491" s="58"/>
      <c r="AI491" s="58"/>
      <c r="AJ491" s="58"/>
      <c r="AZ491" s="40"/>
      <c r="BA491" s="40"/>
      <c r="BB491" s="40"/>
      <c r="BX491" s="36"/>
      <c r="BY491" s="36"/>
      <c r="BZ491" s="36"/>
      <c r="CA491" s="36"/>
      <c r="CB491" s="36"/>
      <c r="CC491" s="36"/>
    </row>
    <row r="492" spans="1:81" x14ac:dyDescent="0.2">
      <c r="A492" s="53"/>
      <c r="B492" s="54"/>
      <c r="C492" s="55"/>
      <c r="D492" s="55"/>
      <c r="E492" s="55"/>
      <c r="F492" s="55"/>
      <c r="G492" s="55"/>
      <c r="H492" s="55"/>
      <c r="I492" s="55"/>
      <c r="J492" s="55"/>
      <c r="K492" s="55"/>
      <c r="L492" s="55"/>
      <c r="M492" s="56"/>
      <c r="N492" s="57"/>
      <c r="O492" s="58"/>
      <c r="P492" s="812"/>
      <c r="Q492" s="812"/>
      <c r="R492" s="812"/>
      <c r="S492" s="59"/>
      <c r="T492" s="59"/>
      <c r="U492" s="57"/>
      <c r="V492" s="58"/>
      <c r="W492" s="58"/>
      <c r="X492" s="116"/>
      <c r="Y492" s="116"/>
      <c r="Z492" s="116"/>
      <c r="AA492" s="116"/>
      <c r="AB492" s="116"/>
      <c r="AC492" s="116"/>
      <c r="AD492" s="58"/>
      <c r="AE492" s="58"/>
      <c r="AF492" s="58"/>
      <c r="AG492" s="116"/>
      <c r="AH492" s="58"/>
      <c r="AI492" s="58"/>
      <c r="AJ492" s="58"/>
      <c r="AZ492" s="40"/>
      <c r="BA492" s="40"/>
      <c r="BB492" s="40"/>
      <c r="BX492" s="36"/>
      <c r="BY492" s="36"/>
      <c r="BZ492" s="36"/>
      <c r="CA492" s="36"/>
      <c r="CB492" s="36"/>
      <c r="CC492" s="36"/>
    </row>
    <row r="493" spans="1:81" x14ac:dyDescent="0.2">
      <c r="A493" s="53"/>
      <c r="B493" s="54"/>
      <c r="C493" s="55"/>
      <c r="D493" s="55"/>
      <c r="E493" s="55"/>
      <c r="F493" s="55"/>
      <c r="G493" s="55"/>
      <c r="H493" s="55"/>
      <c r="I493" s="55"/>
      <c r="J493" s="55"/>
      <c r="K493" s="55"/>
      <c r="L493" s="55"/>
      <c r="M493" s="56"/>
      <c r="N493" s="57"/>
      <c r="O493" s="58"/>
      <c r="P493" s="812"/>
      <c r="Q493" s="812"/>
      <c r="R493" s="812"/>
      <c r="S493" s="59"/>
      <c r="T493" s="59"/>
      <c r="U493" s="57"/>
      <c r="V493" s="58"/>
      <c r="W493" s="58"/>
      <c r="X493" s="116"/>
      <c r="Y493" s="116"/>
      <c r="Z493" s="116"/>
      <c r="AA493" s="116"/>
      <c r="AB493" s="116"/>
      <c r="AC493" s="116"/>
      <c r="AD493" s="58"/>
      <c r="AE493" s="58"/>
      <c r="AF493" s="58"/>
      <c r="AG493" s="116"/>
      <c r="AH493" s="58"/>
      <c r="AI493" s="58"/>
      <c r="AJ493" s="58"/>
      <c r="AZ493" s="40"/>
      <c r="BA493" s="40"/>
      <c r="BB493" s="40"/>
      <c r="BX493" s="36"/>
      <c r="BY493" s="36"/>
      <c r="BZ493" s="36"/>
      <c r="CA493" s="36"/>
      <c r="CB493" s="36"/>
      <c r="CC493" s="36"/>
    </row>
    <row r="494" spans="1:81" x14ac:dyDescent="0.2">
      <c r="A494" s="53"/>
      <c r="B494" s="54"/>
      <c r="C494" s="55"/>
      <c r="D494" s="55"/>
      <c r="E494" s="55"/>
      <c r="F494" s="55"/>
      <c r="G494" s="55"/>
      <c r="H494" s="55"/>
      <c r="I494" s="55"/>
      <c r="J494" s="55"/>
      <c r="K494" s="55"/>
      <c r="L494" s="55"/>
      <c r="M494" s="56"/>
      <c r="N494" s="57"/>
      <c r="O494" s="58"/>
      <c r="P494" s="812"/>
      <c r="Q494" s="812"/>
      <c r="R494" s="812"/>
      <c r="S494" s="59"/>
      <c r="T494" s="59"/>
      <c r="U494" s="57"/>
      <c r="V494" s="58"/>
      <c r="W494" s="58"/>
      <c r="X494" s="116"/>
      <c r="Y494" s="116"/>
      <c r="Z494" s="116"/>
      <c r="AA494" s="116"/>
      <c r="AB494" s="116"/>
      <c r="AC494" s="116"/>
      <c r="AD494" s="58"/>
      <c r="AE494" s="58"/>
      <c r="AF494" s="58"/>
      <c r="AG494" s="116"/>
      <c r="AH494" s="58"/>
      <c r="AI494" s="58"/>
      <c r="AJ494" s="58"/>
      <c r="AZ494" s="40"/>
      <c r="BA494" s="40"/>
      <c r="BB494" s="40"/>
      <c r="BX494" s="36"/>
      <c r="BY494" s="36"/>
      <c r="BZ494" s="36"/>
      <c r="CA494" s="36"/>
      <c r="CB494" s="36"/>
      <c r="CC494" s="36"/>
    </row>
    <row r="495" spans="1:81" x14ac:dyDescent="0.2">
      <c r="A495" s="53"/>
      <c r="B495" s="54"/>
      <c r="C495" s="55"/>
      <c r="D495" s="55"/>
      <c r="E495" s="55"/>
      <c r="F495" s="55"/>
      <c r="G495" s="55"/>
      <c r="H495" s="55"/>
      <c r="I495" s="55"/>
      <c r="J495" s="55"/>
      <c r="K495" s="55"/>
      <c r="L495" s="55"/>
      <c r="M495" s="56"/>
      <c r="N495" s="57"/>
      <c r="O495" s="58"/>
      <c r="P495" s="812"/>
      <c r="Q495" s="812"/>
      <c r="R495" s="812"/>
      <c r="S495" s="59"/>
      <c r="T495" s="59"/>
      <c r="U495" s="57"/>
      <c r="V495" s="58"/>
      <c r="W495" s="58"/>
      <c r="X495" s="116"/>
      <c r="Y495" s="116"/>
      <c r="Z495" s="116"/>
      <c r="AA495" s="116"/>
      <c r="AB495" s="116"/>
      <c r="AC495" s="116"/>
      <c r="AD495" s="58"/>
      <c r="AE495" s="58"/>
      <c r="AF495" s="58"/>
      <c r="AG495" s="116"/>
      <c r="AH495" s="58"/>
      <c r="AI495" s="58"/>
      <c r="AJ495" s="58"/>
      <c r="AZ495" s="40"/>
      <c r="BA495" s="40"/>
      <c r="BB495" s="40"/>
      <c r="BX495" s="36"/>
      <c r="BY495" s="36"/>
      <c r="BZ495" s="36"/>
      <c r="CA495" s="36"/>
      <c r="CB495" s="36"/>
      <c r="CC495" s="36"/>
    </row>
    <row r="496" spans="1:81" x14ac:dyDescent="0.2">
      <c r="A496" s="53"/>
      <c r="B496" s="54"/>
      <c r="C496" s="55"/>
      <c r="D496" s="55"/>
      <c r="E496" s="55"/>
      <c r="F496" s="55"/>
      <c r="G496" s="55"/>
      <c r="H496" s="55"/>
      <c r="I496" s="55"/>
      <c r="J496" s="55"/>
      <c r="K496" s="55"/>
      <c r="L496" s="55"/>
      <c r="M496" s="56"/>
      <c r="N496" s="57"/>
      <c r="O496" s="58"/>
      <c r="P496" s="812"/>
      <c r="Q496" s="812"/>
      <c r="R496" s="812"/>
      <c r="S496" s="59"/>
      <c r="T496" s="59"/>
      <c r="U496" s="57"/>
      <c r="V496" s="58"/>
      <c r="W496" s="58"/>
      <c r="X496" s="116"/>
      <c r="Y496" s="116"/>
      <c r="Z496" s="116"/>
      <c r="AA496" s="116"/>
      <c r="AB496" s="116"/>
      <c r="AC496" s="116"/>
      <c r="AD496" s="58"/>
      <c r="AE496" s="58"/>
      <c r="AF496" s="58"/>
      <c r="AG496" s="116"/>
      <c r="AH496" s="58"/>
      <c r="AI496" s="58"/>
      <c r="AJ496" s="58"/>
      <c r="AZ496" s="40"/>
      <c r="BA496" s="40"/>
      <c r="BB496" s="40"/>
      <c r="BX496" s="36"/>
      <c r="BY496" s="36"/>
      <c r="BZ496" s="36"/>
      <c r="CA496" s="36"/>
      <c r="CB496" s="36"/>
      <c r="CC496" s="36"/>
    </row>
    <row r="497" spans="1:81" x14ac:dyDescent="0.2">
      <c r="A497" s="53"/>
      <c r="B497" s="54"/>
      <c r="C497" s="55"/>
      <c r="D497" s="55"/>
      <c r="E497" s="55"/>
      <c r="F497" s="55"/>
      <c r="G497" s="55"/>
      <c r="H497" s="55"/>
      <c r="I497" s="55"/>
      <c r="J497" s="55"/>
      <c r="K497" s="55"/>
      <c r="L497" s="55"/>
      <c r="M497" s="56"/>
      <c r="N497" s="57"/>
      <c r="O497" s="58"/>
      <c r="P497" s="812"/>
      <c r="Q497" s="812"/>
      <c r="R497" s="812"/>
      <c r="S497" s="59"/>
      <c r="T497" s="59"/>
      <c r="U497" s="57"/>
      <c r="V497" s="58"/>
      <c r="W497" s="58"/>
      <c r="X497" s="116"/>
      <c r="Y497" s="116"/>
      <c r="Z497" s="116"/>
      <c r="AA497" s="116"/>
      <c r="AB497" s="116"/>
      <c r="AC497" s="116"/>
      <c r="AD497" s="58"/>
      <c r="AE497" s="58"/>
      <c r="AF497" s="58"/>
      <c r="AG497" s="116"/>
      <c r="AH497" s="58"/>
      <c r="AI497" s="58"/>
      <c r="AJ497" s="58"/>
      <c r="AZ497" s="40"/>
      <c r="BA497" s="40"/>
      <c r="BB497" s="40"/>
      <c r="BX497" s="36"/>
      <c r="BY497" s="36"/>
      <c r="BZ497" s="36"/>
      <c r="CA497" s="36"/>
      <c r="CB497" s="36"/>
      <c r="CC497" s="36"/>
    </row>
    <row r="498" spans="1:81" x14ac:dyDescent="0.2">
      <c r="A498" s="53"/>
      <c r="B498" s="54"/>
      <c r="C498" s="55"/>
      <c r="D498" s="55"/>
      <c r="E498" s="55"/>
      <c r="F498" s="55"/>
      <c r="G498" s="55"/>
      <c r="H498" s="55"/>
      <c r="I498" s="55"/>
      <c r="J498" s="55"/>
      <c r="K498" s="55"/>
      <c r="L498" s="55"/>
      <c r="M498" s="56"/>
      <c r="N498" s="57"/>
      <c r="O498" s="58"/>
      <c r="P498" s="812"/>
      <c r="Q498" s="812"/>
      <c r="R498" s="812"/>
      <c r="S498" s="59"/>
      <c r="T498" s="59"/>
      <c r="U498" s="57"/>
      <c r="V498" s="58"/>
      <c r="W498" s="58"/>
      <c r="X498" s="116"/>
      <c r="Y498" s="116"/>
      <c r="Z498" s="116"/>
      <c r="AA498" s="116"/>
      <c r="AB498" s="116"/>
      <c r="AC498" s="116"/>
      <c r="AD498" s="58"/>
      <c r="AE498" s="58"/>
      <c r="AF498" s="58"/>
      <c r="AG498" s="116"/>
      <c r="AH498" s="58"/>
      <c r="AI498" s="58"/>
      <c r="AJ498" s="58"/>
      <c r="AZ498" s="40"/>
      <c r="BA498" s="40"/>
      <c r="BB498" s="40"/>
      <c r="BX498" s="36"/>
      <c r="BY498" s="36"/>
      <c r="BZ498" s="36"/>
      <c r="CA498" s="36"/>
      <c r="CB498" s="36"/>
      <c r="CC498" s="36"/>
    </row>
    <row r="499" spans="1:81" x14ac:dyDescent="0.2">
      <c r="A499" s="53"/>
      <c r="B499" s="54"/>
      <c r="C499" s="55"/>
      <c r="D499" s="55"/>
      <c r="E499" s="55"/>
      <c r="F499" s="55"/>
      <c r="G499" s="55"/>
      <c r="H499" s="55"/>
      <c r="I499" s="55"/>
      <c r="J499" s="55"/>
      <c r="K499" s="55"/>
      <c r="L499" s="55"/>
      <c r="M499" s="56"/>
      <c r="N499" s="57"/>
      <c r="O499" s="58"/>
      <c r="P499" s="812"/>
      <c r="Q499" s="812"/>
      <c r="R499" s="812"/>
      <c r="S499" s="59"/>
      <c r="T499" s="59"/>
      <c r="U499" s="57"/>
      <c r="V499" s="58"/>
      <c r="W499" s="58"/>
      <c r="X499" s="116"/>
      <c r="Y499" s="116"/>
      <c r="Z499" s="116"/>
      <c r="AA499" s="116"/>
      <c r="AB499" s="116"/>
      <c r="AC499" s="116"/>
      <c r="AD499" s="58"/>
      <c r="AE499" s="58"/>
      <c r="AF499" s="58"/>
      <c r="AG499" s="116"/>
      <c r="AH499" s="58"/>
      <c r="AI499" s="58"/>
      <c r="AJ499" s="58"/>
      <c r="AZ499" s="40"/>
      <c r="BA499" s="40"/>
      <c r="BB499" s="40"/>
      <c r="BX499" s="36"/>
      <c r="BY499" s="36"/>
      <c r="BZ499" s="36"/>
      <c r="CA499" s="36"/>
      <c r="CB499" s="36"/>
      <c r="CC499" s="36"/>
    </row>
    <row r="500" spans="1:81" x14ac:dyDescent="0.2">
      <c r="A500" s="53"/>
      <c r="B500" s="54"/>
      <c r="C500" s="55"/>
      <c r="D500" s="55"/>
      <c r="E500" s="55"/>
      <c r="F500" s="55"/>
      <c r="G500" s="55"/>
      <c r="H500" s="55"/>
      <c r="I500" s="55"/>
      <c r="J500" s="55"/>
      <c r="K500" s="55"/>
      <c r="L500" s="55"/>
      <c r="M500" s="56"/>
      <c r="N500" s="57"/>
      <c r="O500" s="58"/>
      <c r="P500" s="812"/>
      <c r="Q500" s="812"/>
      <c r="R500" s="812"/>
      <c r="S500" s="59"/>
      <c r="T500" s="59"/>
      <c r="U500" s="57"/>
      <c r="V500" s="58"/>
      <c r="W500" s="58"/>
      <c r="X500" s="116"/>
      <c r="Y500" s="116"/>
      <c r="Z500" s="116"/>
      <c r="AA500" s="116"/>
      <c r="AB500" s="116"/>
      <c r="AC500" s="116"/>
      <c r="AD500" s="58"/>
      <c r="AE500" s="58"/>
      <c r="AF500" s="58"/>
      <c r="AG500" s="116"/>
      <c r="AH500" s="58"/>
      <c r="AI500" s="58"/>
      <c r="AJ500" s="58"/>
      <c r="AZ500" s="40"/>
      <c r="BA500" s="40"/>
      <c r="BB500" s="40"/>
      <c r="BX500" s="36"/>
      <c r="BY500" s="36"/>
      <c r="BZ500" s="36"/>
      <c r="CA500" s="36"/>
      <c r="CB500" s="36"/>
      <c r="CC500" s="36"/>
    </row>
    <row r="501" spans="1:81" x14ac:dyDescent="0.2">
      <c r="A501" s="53"/>
      <c r="B501" s="54"/>
      <c r="C501" s="55"/>
      <c r="D501" s="55"/>
      <c r="E501" s="55"/>
      <c r="F501" s="55"/>
      <c r="G501" s="55"/>
      <c r="H501" s="55"/>
      <c r="I501" s="55"/>
      <c r="J501" s="55"/>
      <c r="K501" s="55"/>
      <c r="L501" s="55"/>
      <c r="M501" s="56"/>
      <c r="N501" s="57"/>
      <c r="O501" s="58"/>
      <c r="P501" s="812"/>
      <c r="Q501" s="812"/>
      <c r="R501" s="812"/>
      <c r="S501" s="59"/>
      <c r="T501" s="59"/>
      <c r="U501" s="57"/>
      <c r="V501" s="58"/>
      <c r="W501" s="58"/>
      <c r="X501" s="116"/>
      <c r="Y501" s="116"/>
      <c r="Z501" s="116"/>
      <c r="AA501" s="116"/>
      <c r="AB501" s="116"/>
      <c r="AC501" s="116"/>
      <c r="AD501" s="58"/>
      <c r="AE501" s="58"/>
      <c r="AF501" s="58"/>
      <c r="AG501" s="116"/>
      <c r="AH501" s="58"/>
      <c r="AI501" s="58"/>
      <c r="AJ501" s="58"/>
      <c r="AZ501" s="40"/>
      <c r="BA501" s="40"/>
      <c r="BB501" s="40"/>
      <c r="BX501" s="36"/>
      <c r="BY501" s="36"/>
      <c r="BZ501" s="36"/>
      <c r="CA501" s="36"/>
      <c r="CB501" s="36"/>
      <c r="CC501" s="36"/>
    </row>
    <row r="502" spans="1:81" x14ac:dyDescent="0.2">
      <c r="A502" s="53"/>
      <c r="B502" s="54"/>
      <c r="C502" s="55"/>
      <c r="D502" s="55"/>
      <c r="E502" s="55"/>
      <c r="F502" s="55"/>
      <c r="G502" s="55"/>
      <c r="H502" s="55"/>
      <c r="I502" s="55"/>
      <c r="J502" s="55"/>
      <c r="K502" s="55"/>
      <c r="L502" s="55"/>
      <c r="M502" s="56"/>
      <c r="N502" s="57"/>
      <c r="O502" s="58"/>
      <c r="P502" s="812"/>
      <c r="Q502" s="812"/>
      <c r="R502" s="812"/>
      <c r="S502" s="59"/>
      <c r="T502" s="59"/>
      <c r="U502" s="57"/>
      <c r="V502" s="58"/>
      <c r="W502" s="58"/>
      <c r="X502" s="116"/>
      <c r="Y502" s="116"/>
      <c r="Z502" s="116"/>
      <c r="AA502" s="116"/>
      <c r="AB502" s="116"/>
      <c r="AC502" s="116"/>
      <c r="AD502" s="58"/>
      <c r="AE502" s="58"/>
      <c r="AF502" s="58"/>
      <c r="AG502" s="116"/>
      <c r="AH502" s="58"/>
      <c r="AI502" s="58"/>
      <c r="AJ502" s="58"/>
      <c r="AZ502" s="40"/>
      <c r="BA502" s="40"/>
      <c r="BB502" s="40"/>
      <c r="BX502" s="36"/>
      <c r="BY502" s="36"/>
      <c r="BZ502" s="36"/>
      <c r="CA502" s="36"/>
      <c r="CB502" s="36"/>
      <c r="CC502" s="36"/>
    </row>
    <row r="503" spans="1:81" x14ac:dyDescent="0.2">
      <c r="A503" s="53"/>
      <c r="B503" s="54"/>
      <c r="C503" s="55"/>
      <c r="D503" s="55"/>
      <c r="E503" s="55"/>
      <c r="F503" s="55"/>
      <c r="G503" s="55"/>
      <c r="H503" s="55"/>
      <c r="I503" s="55"/>
      <c r="J503" s="55"/>
      <c r="K503" s="55"/>
      <c r="L503" s="55"/>
      <c r="M503" s="56"/>
      <c r="N503" s="57"/>
      <c r="O503" s="58"/>
      <c r="P503" s="812"/>
      <c r="Q503" s="812"/>
      <c r="R503" s="812"/>
      <c r="S503" s="59"/>
      <c r="T503" s="59"/>
      <c r="U503" s="57"/>
      <c r="V503" s="58"/>
      <c r="W503" s="58"/>
      <c r="X503" s="116"/>
      <c r="Y503" s="116"/>
      <c r="Z503" s="116"/>
      <c r="AA503" s="116"/>
      <c r="AB503" s="116"/>
      <c r="AC503" s="116"/>
      <c r="AD503" s="58"/>
      <c r="AE503" s="58"/>
      <c r="AF503" s="58"/>
      <c r="AG503" s="116"/>
      <c r="AH503" s="58"/>
      <c r="AI503" s="58"/>
      <c r="AJ503" s="58"/>
      <c r="AZ503" s="40"/>
      <c r="BA503" s="40"/>
      <c r="BB503" s="40"/>
      <c r="BX503" s="36"/>
      <c r="BY503" s="36"/>
      <c r="BZ503" s="36"/>
      <c r="CA503" s="36"/>
      <c r="CB503" s="36"/>
      <c r="CC503" s="36"/>
    </row>
    <row r="504" spans="1:81" x14ac:dyDescent="0.2">
      <c r="A504" s="53"/>
      <c r="B504" s="54"/>
      <c r="C504" s="55"/>
      <c r="D504" s="55"/>
      <c r="E504" s="55"/>
      <c r="F504" s="55"/>
      <c r="G504" s="55"/>
      <c r="H504" s="55"/>
      <c r="I504" s="55"/>
      <c r="J504" s="55"/>
      <c r="K504" s="55"/>
      <c r="L504" s="55"/>
      <c r="M504" s="56"/>
      <c r="N504" s="57"/>
      <c r="O504" s="58"/>
      <c r="P504" s="812"/>
      <c r="Q504" s="812"/>
      <c r="R504" s="812"/>
      <c r="S504" s="59"/>
      <c r="T504" s="59"/>
      <c r="U504" s="57"/>
      <c r="V504" s="58"/>
      <c r="W504" s="58"/>
      <c r="X504" s="116"/>
      <c r="Y504" s="116"/>
      <c r="Z504" s="116"/>
      <c r="AA504" s="116"/>
      <c r="AB504" s="116"/>
      <c r="AC504" s="116"/>
      <c r="AD504" s="58"/>
      <c r="AE504" s="58"/>
      <c r="AF504" s="58"/>
      <c r="AG504" s="116"/>
      <c r="AH504" s="58"/>
      <c r="AI504" s="58"/>
      <c r="AJ504" s="58"/>
      <c r="AZ504" s="40"/>
      <c r="BA504" s="40"/>
      <c r="BB504" s="40"/>
      <c r="BX504" s="36"/>
      <c r="BY504" s="36"/>
      <c r="BZ504" s="36"/>
      <c r="CA504" s="36"/>
      <c r="CB504" s="36"/>
      <c r="CC504" s="36"/>
    </row>
    <row r="505" spans="1:81" x14ac:dyDescent="0.2">
      <c r="A505" s="53"/>
      <c r="B505" s="54"/>
      <c r="C505" s="55"/>
      <c r="D505" s="55"/>
      <c r="E505" s="55"/>
      <c r="F505" s="55"/>
      <c r="G505" s="55"/>
      <c r="H505" s="55"/>
      <c r="I505" s="55"/>
      <c r="J505" s="55"/>
      <c r="K505" s="55"/>
      <c r="L505" s="55"/>
      <c r="M505" s="56"/>
      <c r="N505" s="57"/>
      <c r="O505" s="58"/>
      <c r="P505" s="812"/>
      <c r="Q505" s="812"/>
      <c r="R505" s="812"/>
      <c r="S505" s="59"/>
      <c r="T505" s="59"/>
      <c r="U505" s="57"/>
      <c r="V505" s="58"/>
      <c r="W505" s="58"/>
      <c r="X505" s="116"/>
      <c r="Y505" s="116"/>
      <c r="Z505" s="116"/>
      <c r="AA505" s="116"/>
      <c r="AB505" s="116"/>
      <c r="AC505" s="116"/>
      <c r="AD505" s="58"/>
      <c r="AE505" s="58"/>
      <c r="AF505" s="58"/>
      <c r="AG505" s="116"/>
      <c r="AH505" s="58"/>
      <c r="AI505" s="58"/>
      <c r="AJ505" s="58"/>
      <c r="AZ505" s="40"/>
      <c r="BA505" s="40"/>
      <c r="BB505" s="40"/>
      <c r="BX505" s="36"/>
      <c r="BY505" s="36"/>
      <c r="BZ505" s="36"/>
      <c r="CA505" s="36"/>
      <c r="CB505" s="36"/>
      <c r="CC505" s="36"/>
    </row>
    <row r="506" spans="1:81" x14ac:dyDescent="0.2">
      <c r="A506" s="53"/>
      <c r="B506" s="54"/>
      <c r="C506" s="55"/>
      <c r="D506" s="55"/>
      <c r="E506" s="55"/>
      <c r="F506" s="55"/>
      <c r="G506" s="55"/>
      <c r="H506" s="55"/>
      <c r="I506" s="55"/>
      <c r="J506" s="55"/>
      <c r="K506" s="55"/>
      <c r="L506" s="55"/>
      <c r="M506" s="56"/>
      <c r="N506" s="57"/>
      <c r="O506" s="58"/>
      <c r="P506" s="812"/>
      <c r="Q506" s="812"/>
      <c r="R506" s="812"/>
      <c r="S506" s="59"/>
      <c r="T506" s="59"/>
      <c r="U506" s="57"/>
      <c r="V506" s="58"/>
      <c r="W506" s="58"/>
      <c r="X506" s="116"/>
      <c r="Y506" s="116"/>
      <c r="Z506" s="116"/>
      <c r="AA506" s="116"/>
      <c r="AB506" s="116"/>
      <c r="AC506" s="116"/>
      <c r="AD506" s="58"/>
      <c r="AE506" s="58"/>
      <c r="AF506" s="58"/>
      <c r="AG506" s="116"/>
      <c r="AH506" s="58"/>
      <c r="AI506" s="58"/>
      <c r="AJ506" s="58"/>
      <c r="AZ506" s="40"/>
      <c r="BA506" s="40"/>
      <c r="BB506" s="40"/>
      <c r="BX506" s="36"/>
      <c r="BY506" s="36"/>
      <c r="BZ506" s="36"/>
      <c r="CA506" s="36"/>
      <c r="CB506" s="36"/>
      <c r="CC506" s="36"/>
    </row>
    <row r="507" spans="1:81" x14ac:dyDescent="0.2">
      <c r="A507" s="53"/>
      <c r="B507" s="54"/>
      <c r="C507" s="55"/>
      <c r="D507" s="55"/>
      <c r="E507" s="55"/>
      <c r="F507" s="55"/>
      <c r="G507" s="55"/>
      <c r="H507" s="55"/>
      <c r="I507" s="55"/>
      <c r="J507" s="55"/>
      <c r="K507" s="55"/>
      <c r="L507" s="55"/>
      <c r="M507" s="56"/>
      <c r="N507" s="57"/>
      <c r="O507" s="58"/>
      <c r="P507" s="812"/>
      <c r="Q507" s="812"/>
      <c r="R507" s="812"/>
      <c r="S507" s="59"/>
      <c r="T507" s="59"/>
      <c r="U507" s="57"/>
      <c r="V507" s="58"/>
      <c r="W507" s="58"/>
      <c r="X507" s="116"/>
      <c r="Y507" s="116"/>
      <c r="Z507" s="116"/>
      <c r="AA507" s="116"/>
      <c r="AB507" s="116"/>
      <c r="AC507" s="116"/>
      <c r="AD507" s="58"/>
      <c r="AE507" s="58"/>
      <c r="AF507" s="58"/>
      <c r="AG507" s="116"/>
      <c r="AH507" s="58"/>
      <c r="AI507" s="58"/>
      <c r="AJ507" s="58"/>
      <c r="AZ507" s="40"/>
      <c r="BA507" s="40"/>
      <c r="BB507" s="40"/>
      <c r="BX507" s="36"/>
      <c r="BY507" s="36"/>
      <c r="BZ507" s="36"/>
      <c r="CA507" s="36"/>
      <c r="CB507" s="36"/>
      <c r="CC507" s="36"/>
    </row>
    <row r="508" spans="1:81" x14ac:dyDescent="0.2">
      <c r="A508" s="53"/>
      <c r="B508" s="54"/>
      <c r="C508" s="55"/>
      <c r="D508" s="55"/>
      <c r="E508" s="55"/>
      <c r="F508" s="55"/>
      <c r="G508" s="55"/>
      <c r="H508" s="55"/>
      <c r="I508" s="55"/>
      <c r="J508" s="55"/>
      <c r="K508" s="55"/>
      <c r="L508" s="55"/>
      <c r="M508" s="56"/>
      <c r="N508" s="57"/>
      <c r="O508" s="58"/>
      <c r="P508" s="812"/>
      <c r="Q508" s="812"/>
      <c r="R508" s="812"/>
      <c r="S508" s="59"/>
      <c r="T508" s="59"/>
      <c r="U508" s="57"/>
      <c r="V508" s="58"/>
      <c r="W508" s="58"/>
      <c r="X508" s="116"/>
      <c r="Y508" s="116"/>
      <c r="Z508" s="116"/>
      <c r="AA508" s="116"/>
      <c r="AB508" s="116"/>
      <c r="AC508" s="116"/>
      <c r="AD508" s="58"/>
      <c r="AE508" s="58"/>
      <c r="AF508" s="58"/>
      <c r="AG508" s="116"/>
      <c r="AH508" s="58"/>
      <c r="AI508" s="58"/>
      <c r="AJ508" s="58"/>
      <c r="AZ508" s="40"/>
      <c r="BA508" s="40"/>
      <c r="BB508" s="40"/>
      <c r="BX508" s="36"/>
      <c r="BY508" s="36"/>
      <c r="BZ508" s="36"/>
      <c r="CA508" s="36"/>
      <c r="CB508" s="36"/>
      <c r="CC508" s="36"/>
    </row>
    <row r="509" spans="1:81" x14ac:dyDescent="0.2">
      <c r="A509" s="53"/>
      <c r="B509" s="54"/>
      <c r="C509" s="55"/>
      <c r="D509" s="55"/>
      <c r="E509" s="55"/>
      <c r="F509" s="55"/>
      <c r="G509" s="55"/>
      <c r="H509" s="55"/>
      <c r="I509" s="55"/>
      <c r="J509" s="55"/>
      <c r="K509" s="55"/>
      <c r="L509" s="55"/>
      <c r="M509" s="56"/>
      <c r="N509" s="57"/>
      <c r="O509" s="58"/>
      <c r="P509" s="812"/>
      <c r="Q509" s="812"/>
      <c r="R509" s="812"/>
      <c r="S509" s="59"/>
      <c r="T509" s="59"/>
      <c r="U509" s="57"/>
      <c r="V509" s="58"/>
      <c r="W509" s="58"/>
      <c r="X509" s="116"/>
      <c r="Y509" s="116"/>
      <c r="Z509" s="116"/>
      <c r="AA509" s="116"/>
      <c r="AB509" s="116"/>
      <c r="AC509" s="116"/>
      <c r="AD509" s="58"/>
      <c r="AE509" s="58"/>
      <c r="AF509" s="58"/>
      <c r="AG509" s="116"/>
      <c r="AH509" s="58"/>
      <c r="AI509" s="58"/>
      <c r="AJ509" s="58"/>
      <c r="AZ509" s="40"/>
      <c r="BA509" s="40"/>
      <c r="BB509" s="40"/>
      <c r="BX509" s="36"/>
      <c r="BY509" s="36"/>
      <c r="BZ509" s="36"/>
      <c r="CA509" s="36"/>
      <c r="CB509" s="36"/>
      <c r="CC509" s="36"/>
    </row>
    <row r="510" spans="1:81" x14ac:dyDescent="0.2">
      <c r="A510" s="53"/>
      <c r="B510" s="54"/>
      <c r="C510" s="55"/>
      <c r="D510" s="55"/>
      <c r="E510" s="55"/>
      <c r="F510" s="55"/>
      <c r="G510" s="55"/>
      <c r="H510" s="55"/>
      <c r="I510" s="55"/>
      <c r="J510" s="55"/>
      <c r="K510" s="55"/>
      <c r="L510" s="55"/>
      <c r="M510" s="56"/>
      <c r="N510" s="57"/>
      <c r="O510" s="58"/>
      <c r="P510" s="812"/>
      <c r="Q510" s="812"/>
      <c r="R510" s="812"/>
      <c r="S510" s="59"/>
      <c r="T510" s="59"/>
      <c r="U510" s="57"/>
      <c r="V510" s="58"/>
      <c r="W510" s="58"/>
      <c r="X510" s="116"/>
      <c r="Y510" s="116"/>
      <c r="Z510" s="116"/>
      <c r="AA510" s="116"/>
      <c r="AB510" s="116"/>
      <c r="AC510" s="116"/>
      <c r="AD510" s="58"/>
      <c r="AE510" s="58"/>
      <c r="AF510" s="58"/>
      <c r="AG510" s="116"/>
      <c r="AH510" s="58"/>
      <c r="AI510" s="58"/>
      <c r="AJ510" s="58"/>
      <c r="AZ510" s="40"/>
      <c r="BA510" s="40"/>
      <c r="BB510" s="40"/>
      <c r="BX510" s="36"/>
      <c r="BY510" s="36"/>
      <c r="BZ510" s="36"/>
      <c r="CA510" s="36"/>
      <c r="CB510" s="36"/>
      <c r="CC510" s="36"/>
    </row>
    <row r="511" spans="1:81" x14ac:dyDescent="0.2">
      <c r="A511" s="53"/>
      <c r="B511" s="54"/>
      <c r="C511" s="55"/>
      <c r="D511" s="55"/>
      <c r="E511" s="55"/>
      <c r="F511" s="55"/>
      <c r="G511" s="55"/>
      <c r="H511" s="55"/>
      <c r="I511" s="55"/>
      <c r="J511" s="55"/>
      <c r="K511" s="55"/>
      <c r="L511" s="55"/>
      <c r="M511" s="56"/>
      <c r="N511" s="57"/>
      <c r="O511" s="58"/>
      <c r="P511" s="812"/>
      <c r="Q511" s="812"/>
      <c r="R511" s="812"/>
      <c r="S511" s="59"/>
      <c r="T511" s="59"/>
      <c r="U511" s="57"/>
      <c r="V511" s="58"/>
      <c r="W511" s="58"/>
      <c r="X511" s="116"/>
      <c r="Y511" s="116"/>
      <c r="Z511" s="116"/>
      <c r="AA511" s="116"/>
      <c r="AB511" s="116"/>
      <c r="AC511" s="116"/>
      <c r="AD511" s="58"/>
      <c r="AE511" s="58"/>
      <c r="AF511" s="58"/>
      <c r="AG511" s="116"/>
      <c r="AH511" s="58"/>
      <c r="AI511" s="58"/>
      <c r="AJ511" s="58"/>
      <c r="AZ511" s="40"/>
      <c r="BA511" s="40"/>
      <c r="BB511" s="40"/>
      <c r="BX511" s="36"/>
      <c r="BY511" s="36"/>
      <c r="BZ511" s="36"/>
      <c r="CA511" s="36"/>
      <c r="CB511" s="36"/>
      <c r="CC511" s="36"/>
    </row>
    <row r="512" spans="1:81" x14ac:dyDescent="0.2">
      <c r="A512" s="53"/>
      <c r="B512" s="54"/>
      <c r="C512" s="55"/>
      <c r="D512" s="55"/>
      <c r="E512" s="55"/>
      <c r="F512" s="55"/>
      <c r="G512" s="55"/>
      <c r="H512" s="55"/>
      <c r="I512" s="55"/>
      <c r="J512" s="55"/>
      <c r="K512" s="55"/>
      <c r="L512" s="55"/>
      <c r="M512" s="56"/>
      <c r="N512" s="57"/>
      <c r="O512" s="58"/>
      <c r="P512" s="812"/>
      <c r="Q512" s="812"/>
      <c r="R512" s="812"/>
      <c r="S512" s="59"/>
      <c r="T512" s="59"/>
      <c r="U512" s="57"/>
      <c r="V512" s="58"/>
      <c r="W512" s="58"/>
      <c r="X512" s="116"/>
      <c r="Y512" s="116"/>
      <c r="Z512" s="116"/>
      <c r="AA512" s="116"/>
      <c r="AB512" s="116"/>
      <c r="AC512" s="116"/>
      <c r="AD512" s="58"/>
      <c r="AE512" s="58"/>
      <c r="AF512" s="58"/>
      <c r="AG512" s="116"/>
      <c r="AH512" s="58"/>
      <c r="AI512" s="58"/>
      <c r="AJ512" s="58"/>
      <c r="AZ512" s="40"/>
      <c r="BA512" s="40"/>
      <c r="BB512" s="40"/>
      <c r="BX512" s="36"/>
      <c r="BY512" s="36"/>
      <c r="BZ512" s="36"/>
      <c r="CA512" s="36"/>
      <c r="CB512" s="36"/>
      <c r="CC512" s="36"/>
    </row>
    <row r="513" spans="1:81" x14ac:dyDescent="0.2">
      <c r="A513" s="53"/>
      <c r="B513" s="54"/>
      <c r="C513" s="55"/>
      <c r="D513" s="55"/>
      <c r="E513" s="55"/>
      <c r="F513" s="55"/>
      <c r="G513" s="55"/>
      <c r="H513" s="55"/>
      <c r="I513" s="55"/>
      <c r="J513" s="55"/>
      <c r="K513" s="55"/>
      <c r="L513" s="55"/>
      <c r="M513" s="56"/>
      <c r="N513" s="57"/>
      <c r="O513" s="58"/>
      <c r="P513" s="812"/>
      <c r="Q513" s="812"/>
      <c r="R513" s="812"/>
      <c r="S513" s="59"/>
      <c r="T513" s="59"/>
      <c r="U513" s="57"/>
      <c r="V513" s="58"/>
      <c r="W513" s="58"/>
      <c r="X513" s="116"/>
      <c r="Y513" s="116"/>
      <c r="Z513" s="116"/>
      <c r="AA513" s="116"/>
      <c r="AB513" s="116"/>
      <c r="AC513" s="116"/>
      <c r="AD513" s="58"/>
      <c r="AE513" s="58"/>
      <c r="AF513" s="58"/>
      <c r="AG513" s="116"/>
      <c r="AH513" s="58"/>
      <c r="AI513" s="58"/>
      <c r="AJ513" s="58"/>
      <c r="AZ513" s="40"/>
      <c r="BA513" s="40"/>
      <c r="BB513" s="40"/>
      <c r="BX513" s="36"/>
      <c r="BY513" s="36"/>
      <c r="BZ513" s="36"/>
      <c r="CA513" s="36"/>
      <c r="CB513" s="36"/>
      <c r="CC513" s="36"/>
    </row>
    <row r="514" spans="1:81" x14ac:dyDescent="0.2">
      <c r="A514" s="53"/>
      <c r="B514" s="54"/>
      <c r="C514" s="55"/>
      <c r="D514" s="55"/>
      <c r="E514" s="55"/>
      <c r="F514" s="55"/>
      <c r="G514" s="55"/>
      <c r="H514" s="55"/>
      <c r="I514" s="55"/>
      <c r="J514" s="55"/>
      <c r="K514" s="55"/>
      <c r="L514" s="55"/>
      <c r="M514" s="56"/>
      <c r="N514" s="57"/>
      <c r="O514" s="58"/>
      <c r="P514" s="812"/>
      <c r="Q514" s="812"/>
      <c r="R514" s="812"/>
      <c r="S514" s="59"/>
      <c r="T514" s="59"/>
      <c r="U514" s="57"/>
      <c r="V514" s="58"/>
      <c r="W514" s="58"/>
      <c r="X514" s="116"/>
      <c r="Y514" s="116"/>
      <c r="Z514" s="116"/>
      <c r="AA514" s="116"/>
      <c r="AB514" s="116"/>
      <c r="AC514" s="116"/>
      <c r="AD514" s="58"/>
      <c r="AE514" s="58"/>
      <c r="AF514" s="58"/>
      <c r="AG514" s="116"/>
      <c r="AH514" s="58"/>
      <c r="AI514" s="58"/>
      <c r="AJ514" s="58"/>
      <c r="AZ514" s="40"/>
      <c r="BA514" s="40"/>
      <c r="BB514" s="40"/>
      <c r="BX514" s="36"/>
      <c r="BY514" s="36"/>
      <c r="BZ514" s="36"/>
      <c r="CA514" s="36"/>
      <c r="CB514" s="36"/>
      <c r="CC514" s="36"/>
    </row>
    <row r="515" spans="1:81" x14ac:dyDescent="0.2">
      <c r="A515" s="53"/>
      <c r="B515" s="54"/>
      <c r="C515" s="55"/>
      <c r="D515" s="55"/>
      <c r="E515" s="55"/>
      <c r="F515" s="55"/>
      <c r="G515" s="55"/>
      <c r="H515" s="55"/>
      <c r="I515" s="55"/>
      <c r="J515" s="55"/>
      <c r="K515" s="55"/>
      <c r="L515" s="55"/>
      <c r="M515" s="56"/>
      <c r="N515" s="57"/>
      <c r="O515" s="58"/>
      <c r="P515" s="812"/>
      <c r="Q515" s="812"/>
      <c r="R515" s="812"/>
      <c r="S515" s="59"/>
      <c r="T515" s="59"/>
      <c r="U515" s="57"/>
      <c r="V515" s="58"/>
      <c r="W515" s="58"/>
      <c r="X515" s="116"/>
      <c r="Y515" s="116"/>
      <c r="Z515" s="116"/>
      <c r="AA515" s="116"/>
      <c r="AB515" s="116"/>
      <c r="AC515" s="116"/>
      <c r="AD515" s="58"/>
      <c r="AE515" s="58"/>
      <c r="AF515" s="58"/>
      <c r="AG515" s="116"/>
      <c r="AH515" s="58"/>
      <c r="AI515" s="58"/>
      <c r="AJ515" s="58"/>
      <c r="AZ515" s="40"/>
      <c r="BA515" s="40"/>
      <c r="BB515" s="40"/>
      <c r="BX515" s="36"/>
      <c r="BY515" s="36"/>
      <c r="BZ515" s="36"/>
      <c r="CA515" s="36"/>
      <c r="CB515" s="36"/>
      <c r="CC515" s="36"/>
    </row>
    <row r="516" spans="1:81" x14ac:dyDescent="0.2">
      <c r="A516" s="53"/>
      <c r="B516" s="54"/>
      <c r="C516" s="55"/>
      <c r="D516" s="55"/>
      <c r="E516" s="55"/>
      <c r="F516" s="55"/>
      <c r="G516" s="55"/>
      <c r="H516" s="55"/>
      <c r="I516" s="55"/>
      <c r="J516" s="55"/>
      <c r="K516" s="55"/>
      <c r="L516" s="55"/>
      <c r="M516" s="56"/>
      <c r="N516" s="57"/>
      <c r="O516" s="58"/>
      <c r="P516" s="812"/>
      <c r="Q516" s="812"/>
      <c r="R516" s="812"/>
      <c r="S516" s="59"/>
      <c r="T516" s="59"/>
      <c r="U516" s="57"/>
      <c r="V516" s="58"/>
      <c r="W516" s="58"/>
      <c r="X516" s="116"/>
      <c r="Y516" s="116"/>
      <c r="Z516" s="116"/>
      <c r="AA516" s="116"/>
      <c r="AB516" s="116"/>
      <c r="AC516" s="116"/>
      <c r="AD516" s="58"/>
      <c r="AE516" s="58"/>
      <c r="AF516" s="58"/>
      <c r="AG516" s="116"/>
      <c r="AH516" s="58"/>
      <c r="AI516" s="58"/>
      <c r="AJ516" s="58"/>
      <c r="AZ516" s="40"/>
      <c r="BA516" s="40"/>
      <c r="BB516" s="40"/>
      <c r="BX516" s="36"/>
      <c r="BY516" s="36"/>
      <c r="BZ516" s="36"/>
      <c r="CA516" s="36"/>
      <c r="CB516" s="36"/>
      <c r="CC516" s="36"/>
    </row>
    <row r="517" spans="1:81" x14ac:dyDescent="0.2">
      <c r="A517" s="53"/>
      <c r="B517" s="54"/>
      <c r="C517" s="55"/>
      <c r="D517" s="55"/>
      <c r="E517" s="55"/>
      <c r="F517" s="55"/>
      <c r="G517" s="55"/>
      <c r="H517" s="55"/>
      <c r="I517" s="55"/>
      <c r="J517" s="55"/>
      <c r="K517" s="55"/>
      <c r="L517" s="55"/>
      <c r="M517" s="56"/>
      <c r="N517" s="57"/>
      <c r="O517" s="58"/>
      <c r="P517" s="812"/>
      <c r="Q517" s="812"/>
      <c r="R517" s="812"/>
      <c r="S517" s="59"/>
      <c r="T517" s="59"/>
      <c r="U517" s="57"/>
      <c r="V517" s="58"/>
      <c r="W517" s="58"/>
      <c r="X517" s="116"/>
      <c r="Y517" s="116"/>
      <c r="Z517" s="116"/>
      <c r="AA517" s="116"/>
      <c r="AB517" s="116"/>
      <c r="AC517" s="116"/>
      <c r="AD517" s="58"/>
      <c r="AE517" s="58"/>
      <c r="AF517" s="58"/>
      <c r="AG517" s="116"/>
      <c r="AH517" s="58"/>
      <c r="AI517" s="58"/>
      <c r="AJ517" s="58"/>
      <c r="AZ517" s="40"/>
      <c r="BA517" s="40"/>
      <c r="BB517" s="40"/>
      <c r="BX517" s="36"/>
      <c r="BY517" s="36"/>
      <c r="BZ517" s="36"/>
      <c r="CA517" s="36"/>
      <c r="CB517" s="36"/>
      <c r="CC517" s="36"/>
    </row>
    <row r="518" spans="1:81" x14ac:dyDescent="0.2">
      <c r="A518" s="53"/>
      <c r="B518" s="54"/>
      <c r="C518" s="55"/>
      <c r="D518" s="55"/>
      <c r="E518" s="55"/>
      <c r="F518" s="55"/>
      <c r="G518" s="55"/>
      <c r="H518" s="55"/>
      <c r="I518" s="55"/>
      <c r="J518" s="55"/>
      <c r="K518" s="55"/>
      <c r="L518" s="55"/>
      <c r="M518" s="56"/>
      <c r="N518" s="57"/>
      <c r="O518" s="58"/>
      <c r="P518" s="812"/>
      <c r="Q518" s="812"/>
      <c r="R518" s="812"/>
      <c r="S518" s="59"/>
      <c r="T518" s="59"/>
      <c r="U518" s="57"/>
      <c r="V518" s="58"/>
      <c r="W518" s="58"/>
      <c r="X518" s="116"/>
      <c r="Y518" s="116"/>
      <c r="Z518" s="116"/>
      <c r="AA518" s="116"/>
      <c r="AB518" s="116"/>
      <c r="AC518" s="116"/>
      <c r="AD518" s="58"/>
      <c r="AE518" s="58"/>
      <c r="AF518" s="58"/>
      <c r="AG518" s="116"/>
      <c r="AH518" s="58"/>
      <c r="AI518" s="58"/>
      <c r="AJ518" s="58"/>
      <c r="AZ518" s="40"/>
      <c r="BA518" s="40"/>
      <c r="BB518" s="40"/>
      <c r="BX518" s="36"/>
      <c r="BY518" s="36"/>
      <c r="BZ518" s="36"/>
      <c r="CA518" s="36"/>
      <c r="CB518" s="36"/>
      <c r="CC518" s="36"/>
    </row>
    <row r="519" spans="1:81" x14ac:dyDescent="0.2">
      <c r="A519" s="53"/>
      <c r="B519" s="54"/>
      <c r="C519" s="55"/>
      <c r="D519" s="55"/>
      <c r="E519" s="55"/>
      <c r="F519" s="55"/>
      <c r="G519" s="55"/>
      <c r="H519" s="55"/>
      <c r="I519" s="55"/>
      <c r="J519" s="55"/>
      <c r="K519" s="55"/>
      <c r="L519" s="55"/>
      <c r="M519" s="56"/>
      <c r="N519" s="57"/>
      <c r="O519" s="58"/>
      <c r="P519" s="812"/>
      <c r="Q519" s="812"/>
      <c r="R519" s="812"/>
      <c r="S519" s="59"/>
      <c r="T519" s="59"/>
      <c r="U519" s="57"/>
      <c r="V519" s="58"/>
      <c r="W519" s="58"/>
      <c r="X519" s="116"/>
      <c r="Y519" s="116"/>
      <c r="Z519" s="116"/>
      <c r="AA519" s="116"/>
      <c r="AB519" s="116"/>
      <c r="AC519" s="116"/>
      <c r="AD519" s="58"/>
      <c r="AE519" s="58"/>
      <c r="AF519" s="58"/>
      <c r="AG519" s="116"/>
      <c r="AH519" s="58"/>
      <c r="AI519" s="58"/>
      <c r="AJ519" s="58"/>
      <c r="AZ519" s="40"/>
      <c r="BA519" s="40"/>
      <c r="BB519" s="40"/>
      <c r="BX519" s="36"/>
      <c r="BY519" s="36"/>
      <c r="BZ519" s="36"/>
      <c r="CA519" s="36"/>
      <c r="CB519" s="36"/>
      <c r="CC519" s="36"/>
    </row>
    <row r="520" spans="1:81" x14ac:dyDescent="0.2">
      <c r="A520" s="53"/>
      <c r="B520" s="54"/>
      <c r="C520" s="55"/>
      <c r="D520" s="55"/>
      <c r="E520" s="55"/>
      <c r="F520" s="55"/>
      <c r="G520" s="55"/>
      <c r="H520" s="55"/>
      <c r="I520" s="55"/>
      <c r="J520" s="55"/>
      <c r="K520" s="55"/>
      <c r="L520" s="55"/>
      <c r="M520" s="56"/>
      <c r="N520" s="57"/>
      <c r="O520" s="58"/>
      <c r="P520" s="812"/>
      <c r="Q520" s="812"/>
      <c r="R520" s="812"/>
      <c r="S520" s="59"/>
      <c r="T520" s="59"/>
      <c r="U520" s="57"/>
      <c r="V520" s="58"/>
      <c r="W520" s="58"/>
      <c r="X520" s="116"/>
      <c r="Y520" s="116"/>
      <c r="Z520" s="116"/>
      <c r="AA520" s="116"/>
      <c r="AB520" s="116"/>
      <c r="AC520" s="116"/>
      <c r="AD520" s="58"/>
      <c r="AE520" s="58"/>
      <c r="AF520" s="58"/>
      <c r="AG520" s="116"/>
      <c r="AH520" s="58"/>
      <c r="AI520" s="58"/>
      <c r="AJ520" s="58"/>
      <c r="AZ520" s="40"/>
      <c r="BA520" s="40"/>
      <c r="BB520" s="40"/>
      <c r="BX520" s="36"/>
      <c r="BY520" s="36"/>
      <c r="BZ520" s="36"/>
      <c r="CA520" s="36"/>
      <c r="CB520" s="36"/>
      <c r="CC520" s="36"/>
    </row>
    <row r="521" spans="1:81" x14ac:dyDescent="0.2">
      <c r="A521" s="53"/>
      <c r="B521" s="54"/>
      <c r="C521" s="55"/>
      <c r="D521" s="55"/>
      <c r="E521" s="55"/>
      <c r="F521" s="55"/>
      <c r="G521" s="55"/>
      <c r="H521" s="55"/>
      <c r="I521" s="55"/>
      <c r="J521" s="55"/>
      <c r="K521" s="55"/>
      <c r="L521" s="55"/>
      <c r="M521" s="56"/>
      <c r="N521" s="57"/>
      <c r="O521" s="58"/>
      <c r="P521" s="812"/>
      <c r="Q521" s="812"/>
      <c r="R521" s="812"/>
      <c r="S521" s="59"/>
      <c r="T521" s="59"/>
      <c r="U521" s="57"/>
      <c r="V521" s="58"/>
      <c r="W521" s="58"/>
      <c r="X521" s="116"/>
      <c r="Y521" s="116"/>
      <c r="Z521" s="116"/>
      <c r="AA521" s="116"/>
      <c r="AB521" s="116"/>
      <c r="AC521" s="116"/>
      <c r="AD521" s="58"/>
      <c r="AE521" s="58"/>
      <c r="AF521" s="58"/>
      <c r="AG521" s="116"/>
      <c r="AH521" s="58"/>
      <c r="AI521" s="58"/>
      <c r="AJ521" s="58"/>
      <c r="AZ521" s="40"/>
      <c r="BA521" s="40"/>
      <c r="BB521" s="40"/>
      <c r="BX521" s="36"/>
      <c r="BY521" s="36"/>
      <c r="BZ521" s="36"/>
      <c r="CA521" s="36"/>
      <c r="CB521" s="36"/>
      <c r="CC521" s="36"/>
    </row>
    <row r="522" spans="1:81" x14ac:dyDescent="0.2">
      <c r="A522" s="53"/>
      <c r="B522" s="54"/>
      <c r="C522" s="55"/>
      <c r="D522" s="55"/>
      <c r="E522" s="55"/>
      <c r="F522" s="55"/>
      <c r="G522" s="55"/>
      <c r="H522" s="55"/>
      <c r="I522" s="55"/>
      <c r="J522" s="55"/>
      <c r="K522" s="55"/>
      <c r="L522" s="55"/>
      <c r="M522" s="56"/>
      <c r="N522" s="57"/>
      <c r="O522" s="58"/>
      <c r="P522" s="812"/>
      <c r="Q522" s="812"/>
      <c r="R522" s="812"/>
      <c r="S522" s="59"/>
      <c r="T522" s="59"/>
      <c r="U522" s="57"/>
      <c r="V522" s="58"/>
      <c r="W522" s="58"/>
      <c r="X522" s="116"/>
      <c r="Y522" s="116"/>
      <c r="Z522" s="116"/>
      <c r="AA522" s="116"/>
      <c r="AB522" s="116"/>
      <c r="AC522" s="116"/>
      <c r="AD522" s="58"/>
      <c r="AE522" s="58"/>
      <c r="AF522" s="58"/>
      <c r="AG522" s="116"/>
      <c r="AH522" s="58"/>
      <c r="AI522" s="58"/>
      <c r="AJ522" s="58"/>
      <c r="AZ522" s="40"/>
      <c r="BA522" s="40"/>
      <c r="BB522" s="40"/>
      <c r="BX522" s="36"/>
      <c r="BY522" s="36"/>
      <c r="BZ522" s="36"/>
      <c r="CA522" s="36"/>
      <c r="CB522" s="36"/>
      <c r="CC522" s="36"/>
    </row>
    <row r="523" spans="1:81" x14ac:dyDescent="0.2">
      <c r="A523" s="53"/>
      <c r="B523" s="54"/>
      <c r="C523" s="55"/>
      <c r="D523" s="55"/>
      <c r="E523" s="55"/>
      <c r="F523" s="55"/>
      <c r="G523" s="55"/>
      <c r="H523" s="55"/>
      <c r="I523" s="55"/>
      <c r="J523" s="55"/>
      <c r="K523" s="55"/>
      <c r="L523" s="55"/>
      <c r="M523" s="56"/>
      <c r="N523" s="57"/>
      <c r="O523" s="58"/>
      <c r="P523" s="812"/>
      <c r="Q523" s="812"/>
      <c r="R523" s="812"/>
      <c r="S523" s="59"/>
      <c r="T523" s="59"/>
      <c r="U523" s="57"/>
      <c r="V523" s="58"/>
      <c r="W523" s="58"/>
      <c r="X523" s="116"/>
      <c r="Y523" s="116"/>
      <c r="Z523" s="116"/>
      <c r="AA523" s="116"/>
      <c r="AB523" s="116"/>
      <c r="AC523" s="116"/>
      <c r="AD523" s="58"/>
      <c r="AE523" s="58"/>
      <c r="AF523" s="58"/>
      <c r="AG523" s="116"/>
      <c r="AH523" s="58"/>
      <c r="AI523" s="58"/>
      <c r="AJ523" s="58"/>
      <c r="AZ523" s="40"/>
      <c r="BA523" s="40"/>
      <c r="BB523" s="40"/>
      <c r="BX523" s="36"/>
      <c r="BY523" s="36"/>
      <c r="BZ523" s="36"/>
      <c r="CA523" s="36"/>
      <c r="CB523" s="36"/>
      <c r="CC523" s="36"/>
    </row>
    <row r="524" spans="1:81" x14ac:dyDescent="0.2">
      <c r="A524" s="53"/>
      <c r="B524" s="54"/>
      <c r="C524" s="55"/>
      <c r="D524" s="55"/>
      <c r="E524" s="55"/>
      <c r="F524" s="55"/>
      <c r="G524" s="55"/>
      <c r="H524" s="55"/>
      <c r="I524" s="55"/>
      <c r="J524" s="55"/>
      <c r="K524" s="55"/>
      <c r="L524" s="55"/>
      <c r="M524" s="56"/>
      <c r="N524" s="57"/>
      <c r="O524" s="58"/>
      <c r="P524" s="812"/>
      <c r="Q524" s="812"/>
      <c r="R524" s="812"/>
      <c r="S524" s="59"/>
      <c r="T524" s="59"/>
      <c r="U524" s="57"/>
      <c r="V524" s="58"/>
      <c r="W524" s="58"/>
      <c r="X524" s="116"/>
      <c r="Y524" s="116"/>
      <c r="Z524" s="116"/>
      <c r="AA524" s="116"/>
      <c r="AB524" s="116"/>
      <c r="AC524" s="116"/>
      <c r="AD524" s="58"/>
      <c r="AE524" s="58"/>
      <c r="AF524" s="58"/>
      <c r="AG524" s="116"/>
      <c r="AH524" s="58"/>
      <c r="AI524" s="58"/>
      <c r="AJ524" s="58"/>
      <c r="AZ524" s="40"/>
      <c r="BA524" s="40"/>
      <c r="BB524" s="40"/>
      <c r="BX524" s="36"/>
      <c r="BY524" s="36"/>
      <c r="BZ524" s="36"/>
      <c r="CA524" s="36"/>
      <c r="CB524" s="36"/>
      <c r="CC524" s="36"/>
    </row>
    <row r="525" spans="1:81" x14ac:dyDescent="0.2">
      <c r="A525" s="53"/>
      <c r="B525" s="54"/>
      <c r="C525" s="55"/>
      <c r="D525" s="55"/>
      <c r="E525" s="55"/>
      <c r="F525" s="55"/>
      <c r="G525" s="55"/>
      <c r="H525" s="55"/>
      <c r="I525" s="55"/>
      <c r="J525" s="55"/>
      <c r="K525" s="55"/>
      <c r="L525" s="55"/>
      <c r="M525" s="56"/>
      <c r="N525" s="57"/>
      <c r="O525" s="58"/>
      <c r="P525" s="812"/>
      <c r="Q525" s="812"/>
      <c r="R525" s="812"/>
      <c r="S525" s="59"/>
      <c r="T525" s="59"/>
      <c r="U525" s="57"/>
      <c r="V525" s="58"/>
      <c r="W525" s="58"/>
      <c r="X525" s="116"/>
      <c r="Y525" s="116"/>
      <c r="Z525" s="116"/>
      <c r="AA525" s="116"/>
      <c r="AB525" s="116"/>
      <c r="AC525" s="116"/>
      <c r="AD525" s="58"/>
      <c r="AE525" s="58"/>
      <c r="AF525" s="58"/>
      <c r="AG525" s="116"/>
      <c r="AH525" s="58"/>
      <c r="AI525" s="58"/>
      <c r="AJ525" s="58"/>
      <c r="AZ525" s="40"/>
      <c r="BA525" s="40"/>
      <c r="BB525" s="40"/>
      <c r="BX525" s="36"/>
      <c r="BY525" s="36"/>
      <c r="BZ525" s="36"/>
      <c r="CA525" s="36"/>
      <c r="CB525" s="36"/>
      <c r="CC525" s="36"/>
    </row>
    <row r="526" spans="1:81" x14ac:dyDescent="0.2">
      <c r="A526" s="53"/>
      <c r="B526" s="54"/>
      <c r="C526" s="55"/>
      <c r="D526" s="55"/>
      <c r="E526" s="55"/>
      <c r="F526" s="55"/>
      <c r="G526" s="55"/>
      <c r="H526" s="55"/>
      <c r="I526" s="55"/>
      <c r="J526" s="55"/>
      <c r="K526" s="55"/>
      <c r="L526" s="55"/>
      <c r="M526" s="56"/>
      <c r="N526" s="57"/>
      <c r="O526" s="58"/>
      <c r="P526" s="812"/>
      <c r="Q526" s="812"/>
      <c r="R526" s="812"/>
      <c r="S526" s="59"/>
      <c r="T526" s="59"/>
      <c r="U526" s="57"/>
      <c r="V526" s="58"/>
      <c r="W526" s="58"/>
      <c r="X526" s="116"/>
      <c r="Y526" s="116"/>
      <c r="Z526" s="116"/>
      <c r="AA526" s="116"/>
      <c r="AB526" s="116"/>
      <c r="AC526" s="116"/>
      <c r="AD526" s="58"/>
      <c r="AE526" s="58"/>
      <c r="AF526" s="58"/>
      <c r="AG526" s="116"/>
      <c r="AH526" s="58"/>
      <c r="AI526" s="58"/>
      <c r="AJ526" s="58"/>
      <c r="AZ526" s="40"/>
      <c r="BA526" s="40"/>
      <c r="BB526" s="40"/>
      <c r="BX526" s="36"/>
      <c r="BY526" s="36"/>
      <c r="BZ526" s="36"/>
      <c r="CA526" s="36"/>
      <c r="CB526" s="36"/>
      <c r="CC526" s="36"/>
    </row>
    <row r="527" spans="1:81" x14ac:dyDescent="0.2">
      <c r="A527" s="53"/>
      <c r="B527" s="54"/>
      <c r="C527" s="55"/>
      <c r="D527" s="55"/>
      <c r="E527" s="55"/>
      <c r="F527" s="55"/>
      <c r="G527" s="55"/>
      <c r="H527" s="55"/>
      <c r="I527" s="55"/>
      <c r="J527" s="55"/>
      <c r="K527" s="55"/>
      <c r="L527" s="55"/>
      <c r="M527" s="56"/>
      <c r="N527" s="57"/>
      <c r="O527" s="58"/>
      <c r="P527" s="812"/>
      <c r="Q527" s="812"/>
      <c r="R527" s="812"/>
      <c r="S527" s="59"/>
      <c r="T527" s="59"/>
      <c r="U527" s="57"/>
      <c r="V527" s="58"/>
      <c r="W527" s="58"/>
      <c r="X527" s="116"/>
      <c r="Y527" s="116"/>
      <c r="Z527" s="116"/>
      <c r="AA527" s="116"/>
      <c r="AB527" s="116"/>
      <c r="AC527" s="116"/>
      <c r="AD527" s="58"/>
      <c r="AE527" s="58"/>
      <c r="AF527" s="58"/>
      <c r="AG527" s="116"/>
      <c r="AH527" s="58"/>
      <c r="AI527" s="58"/>
      <c r="AJ527" s="58"/>
      <c r="AZ527" s="40"/>
      <c r="BA527" s="40"/>
      <c r="BB527" s="40"/>
      <c r="BX527" s="36"/>
      <c r="BY527" s="36"/>
      <c r="BZ527" s="36"/>
      <c r="CA527" s="36"/>
      <c r="CB527" s="36"/>
      <c r="CC527" s="36"/>
    </row>
    <row r="528" spans="1:81" x14ac:dyDescent="0.2">
      <c r="A528" s="53"/>
      <c r="B528" s="54"/>
      <c r="C528" s="55"/>
      <c r="D528" s="55"/>
      <c r="E528" s="55"/>
      <c r="F528" s="55"/>
      <c r="G528" s="55"/>
      <c r="H528" s="55"/>
      <c r="I528" s="55"/>
      <c r="J528" s="55"/>
      <c r="K528" s="55"/>
      <c r="L528" s="55"/>
      <c r="M528" s="56"/>
      <c r="N528" s="57"/>
      <c r="O528" s="58"/>
      <c r="P528" s="812"/>
      <c r="Q528" s="812"/>
      <c r="R528" s="812"/>
      <c r="S528" s="59"/>
      <c r="T528" s="59"/>
      <c r="U528" s="57"/>
      <c r="V528" s="58"/>
      <c r="W528" s="58"/>
      <c r="X528" s="116"/>
      <c r="Y528" s="116"/>
      <c r="Z528" s="116"/>
      <c r="AA528" s="116"/>
      <c r="AB528" s="116"/>
      <c r="AC528" s="116"/>
      <c r="AD528" s="58"/>
      <c r="AE528" s="58"/>
      <c r="AF528" s="58"/>
      <c r="AG528" s="116"/>
      <c r="AH528" s="58"/>
      <c r="AI528" s="58"/>
      <c r="AJ528" s="58"/>
      <c r="AZ528" s="40"/>
      <c r="BA528" s="40"/>
      <c r="BB528" s="40"/>
      <c r="BX528" s="36"/>
      <c r="BY528" s="36"/>
      <c r="BZ528" s="36"/>
      <c r="CA528" s="36"/>
      <c r="CB528" s="36"/>
      <c r="CC528" s="36"/>
    </row>
    <row r="529" spans="1:81" x14ac:dyDescent="0.2">
      <c r="A529" s="53"/>
      <c r="B529" s="54"/>
      <c r="C529" s="55"/>
      <c r="D529" s="55"/>
      <c r="E529" s="55"/>
      <c r="F529" s="55"/>
      <c r="G529" s="55"/>
      <c r="H529" s="55"/>
      <c r="I529" s="55"/>
      <c r="J529" s="55"/>
      <c r="K529" s="55"/>
      <c r="L529" s="55"/>
      <c r="M529" s="56"/>
      <c r="N529" s="57"/>
      <c r="O529" s="58"/>
      <c r="P529" s="812"/>
      <c r="Q529" s="812"/>
      <c r="R529" s="812"/>
      <c r="S529" s="59"/>
      <c r="T529" s="59"/>
      <c r="U529" s="57"/>
      <c r="V529" s="58"/>
      <c r="W529" s="58"/>
      <c r="X529" s="116"/>
      <c r="Y529" s="116"/>
      <c r="Z529" s="116"/>
      <c r="AA529" s="116"/>
      <c r="AB529" s="116"/>
      <c r="AC529" s="116"/>
      <c r="AD529" s="58"/>
      <c r="AE529" s="58"/>
      <c r="AF529" s="58"/>
      <c r="AG529" s="116"/>
      <c r="AH529" s="58"/>
      <c r="AI529" s="58"/>
      <c r="AJ529" s="58"/>
      <c r="AZ529" s="40"/>
      <c r="BA529" s="40"/>
      <c r="BB529" s="40"/>
      <c r="BX529" s="36"/>
      <c r="BY529" s="36"/>
      <c r="BZ529" s="36"/>
      <c r="CA529" s="36"/>
      <c r="CB529" s="36"/>
      <c r="CC529" s="36"/>
    </row>
    <row r="530" spans="1:81" x14ac:dyDescent="0.2">
      <c r="A530" s="53"/>
      <c r="B530" s="54"/>
      <c r="C530" s="55"/>
      <c r="D530" s="55"/>
      <c r="E530" s="55"/>
      <c r="F530" s="55"/>
      <c r="G530" s="55"/>
      <c r="H530" s="55"/>
      <c r="I530" s="55"/>
      <c r="J530" s="55"/>
      <c r="K530" s="55"/>
      <c r="L530" s="55"/>
      <c r="M530" s="56"/>
      <c r="N530" s="57"/>
      <c r="O530" s="58"/>
      <c r="P530" s="812"/>
      <c r="Q530" s="812"/>
      <c r="R530" s="812"/>
      <c r="S530" s="59"/>
      <c r="T530" s="59"/>
      <c r="U530" s="57"/>
      <c r="V530" s="58"/>
      <c r="W530" s="58"/>
      <c r="X530" s="116"/>
      <c r="Y530" s="116"/>
      <c r="Z530" s="116"/>
      <c r="AA530" s="116"/>
      <c r="AB530" s="116"/>
      <c r="AC530" s="116"/>
      <c r="AD530" s="58"/>
      <c r="AE530" s="58"/>
      <c r="AF530" s="58"/>
      <c r="AG530" s="116"/>
      <c r="AH530" s="58"/>
      <c r="AI530" s="58"/>
      <c r="AJ530" s="58"/>
      <c r="AZ530" s="40"/>
      <c r="BA530" s="40"/>
      <c r="BB530" s="40"/>
      <c r="BX530" s="36"/>
      <c r="BY530" s="36"/>
      <c r="BZ530" s="36"/>
      <c r="CA530" s="36"/>
      <c r="CB530" s="36"/>
      <c r="CC530" s="36"/>
    </row>
    <row r="531" spans="1:81" x14ac:dyDescent="0.2">
      <c r="A531" s="53"/>
      <c r="B531" s="54"/>
      <c r="C531" s="55"/>
      <c r="D531" s="55"/>
      <c r="E531" s="55"/>
      <c r="F531" s="55"/>
      <c r="G531" s="55"/>
      <c r="H531" s="55"/>
      <c r="I531" s="55"/>
      <c r="J531" s="55"/>
      <c r="K531" s="55"/>
      <c r="L531" s="55"/>
      <c r="M531" s="56"/>
      <c r="N531" s="57"/>
      <c r="O531" s="58"/>
      <c r="P531" s="812"/>
      <c r="Q531" s="812"/>
      <c r="R531" s="812"/>
      <c r="S531" s="59"/>
      <c r="T531" s="59"/>
      <c r="U531" s="57"/>
      <c r="V531" s="58"/>
      <c r="W531" s="58"/>
      <c r="X531" s="116"/>
      <c r="Y531" s="116"/>
      <c r="Z531" s="116"/>
      <c r="AA531" s="116"/>
      <c r="AB531" s="116"/>
      <c r="AC531" s="116"/>
      <c r="AD531" s="58"/>
      <c r="AE531" s="58"/>
      <c r="AF531" s="58"/>
      <c r="AG531" s="116"/>
      <c r="AH531" s="58"/>
      <c r="AI531" s="58"/>
      <c r="AJ531" s="58"/>
      <c r="AZ531" s="40"/>
      <c r="BA531" s="40"/>
      <c r="BB531" s="40"/>
      <c r="BX531" s="36"/>
      <c r="BY531" s="36"/>
      <c r="BZ531" s="36"/>
      <c r="CA531" s="36"/>
      <c r="CB531" s="36"/>
      <c r="CC531" s="36"/>
    </row>
    <row r="532" spans="1:81" x14ac:dyDescent="0.2">
      <c r="A532" s="53"/>
      <c r="B532" s="54"/>
      <c r="C532" s="55"/>
      <c r="D532" s="55"/>
      <c r="E532" s="55"/>
      <c r="F532" s="55"/>
      <c r="G532" s="55"/>
      <c r="H532" s="55"/>
      <c r="I532" s="55"/>
      <c r="J532" s="55"/>
      <c r="K532" s="55"/>
      <c r="L532" s="55"/>
      <c r="M532" s="56"/>
      <c r="N532" s="57"/>
      <c r="O532" s="58"/>
      <c r="P532" s="812"/>
      <c r="Q532" s="812"/>
      <c r="R532" s="812"/>
      <c r="S532" s="59"/>
      <c r="T532" s="59"/>
      <c r="U532" s="57"/>
      <c r="V532" s="58"/>
      <c r="W532" s="58"/>
      <c r="X532" s="116"/>
      <c r="Y532" s="116"/>
      <c r="Z532" s="116"/>
      <c r="AA532" s="116"/>
      <c r="AB532" s="116"/>
      <c r="AC532" s="116"/>
      <c r="AD532" s="58"/>
      <c r="AE532" s="58"/>
      <c r="AF532" s="58"/>
      <c r="AG532" s="116"/>
      <c r="AH532" s="58"/>
      <c r="AI532" s="58"/>
      <c r="AJ532" s="58"/>
      <c r="AZ532" s="40"/>
      <c r="BA532" s="40"/>
      <c r="BB532" s="40"/>
      <c r="BX532" s="36"/>
      <c r="BY532" s="36"/>
      <c r="BZ532" s="36"/>
      <c r="CA532" s="36"/>
      <c r="CB532" s="36"/>
      <c r="CC532" s="36"/>
    </row>
    <row r="533" spans="1:81" x14ac:dyDescent="0.2">
      <c r="A533" s="53"/>
      <c r="B533" s="54"/>
      <c r="C533" s="55"/>
      <c r="D533" s="55"/>
      <c r="E533" s="55"/>
      <c r="F533" s="55"/>
      <c r="G533" s="55"/>
      <c r="H533" s="55"/>
      <c r="I533" s="55"/>
      <c r="J533" s="55"/>
      <c r="K533" s="55"/>
      <c r="L533" s="55"/>
      <c r="M533" s="56"/>
      <c r="N533" s="57"/>
      <c r="O533" s="58"/>
      <c r="P533" s="812"/>
      <c r="Q533" s="812"/>
      <c r="R533" s="812"/>
      <c r="S533" s="59"/>
      <c r="T533" s="59"/>
      <c r="U533" s="57"/>
      <c r="V533" s="58"/>
      <c r="W533" s="58"/>
      <c r="X533" s="116"/>
      <c r="Y533" s="116"/>
      <c r="Z533" s="116"/>
      <c r="AA533" s="116"/>
      <c r="AB533" s="116"/>
      <c r="AC533" s="116"/>
      <c r="AD533" s="58"/>
      <c r="AE533" s="58"/>
      <c r="AF533" s="58"/>
      <c r="AG533" s="116"/>
      <c r="AH533" s="58"/>
      <c r="AI533" s="58"/>
      <c r="AJ533" s="58"/>
      <c r="AZ533" s="40"/>
      <c r="BA533" s="40"/>
      <c r="BB533" s="40"/>
      <c r="BX533" s="36"/>
      <c r="BY533" s="36"/>
      <c r="BZ533" s="36"/>
      <c r="CA533" s="36"/>
      <c r="CB533" s="36"/>
      <c r="CC533" s="36"/>
    </row>
    <row r="534" spans="1:81" x14ac:dyDescent="0.2">
      <c r="A534" s="53"/>
      <c r="B534" s="54"/>
      <c r="C534" s="55"/>
      <c r="D534" s="55"/>
      <c r="E534" s="55"/>
      <c r="F534" s="55"/>
      <c r="G534" s="55"/>
      <c r="H534" s="55"/>
      <c r="I534" s="55"/>
      <c r="J534" s="55"/>
      <c r="K534" s="55"/>
      <c r="L534" s="55"/>
      <c r="M534" s="56"/>
      <c r="N534" s="57"/>
      <c r="O534" s="58"/>
      <c r="P534" s="812"/>
      <c r="Q534" s="812"/>
      <c r="R534" s="812"/>
      <c r="S534" s="59"/>
      <c r="T534" s="59"/>
      <c r="U534" s="57"/>
      <c r="V534" s="58"/>
      <c r="W534" s="58"/>
      <c r="X534" s="116"/>
      <c r="Y534" s="116"/>
      <c r="Z534" s="116"/>
      <c r="AA534" s="116"/>
      <c r="AB534" s="116"/>
      <c r="AC534" s="116"/>
      <c r="AD534" s="58"/>
      <c r="AE534" s="58"/>
      <c r="AF534" s="58"/>
      <c r="AG534" s="116"/>
      <c r="AH534" s="58"/>
      <c r="AI534" s="58"/>
      <c r="AJ534" s="58"/>
      <c r="AZ534" s="40"/>
      <c r="BA534" s="40"/>
      <c r="BB534" s="40"/>
      <c r="BX534" s="36"/>
      <c r="BY534" s="36"/>
      <c r="BZ534" s="36"/>
      <c r="CA534" s="36"/>
      <c r="CB534" s="36"/>
      <c r="CC534" s="36"/>
    </row>
    <row r="535" spans="1:81" x14ac:dyDescent="0.2">
      <c r="A535" s="53"/>
      <c r="B535" s="54"/>
      <c r="C535" s="55"/>
      <c r="D535" s="55"/>
      <c r="E535" s="55"/>
      <c r="F535" s="55"/>
      <c r="G535" s="55"/>
      <c r="H535" s="55"/>
      <c r="I535" s="55"/>
      <c r="J535" s="55"/>
      <c r="K535" s="55"/>
      <c r="L535" s="55"/>
      <c r="M535" s="56"/>
      <c r="N535" s="57"/>
      <c r="O535" s="58"/>
      <c r="P535" s="812"/>
      <c r="Q535" s="812"/>
      <c r="R535" s="812"/>
      <c r="S535" s="59"/>
      <c r="T535" s="59"/>
      <c r="U535" s="57"/>
      <c r="V535" s="58"/>
      <c r="W535" s="58"/>
      <c r="X535" s="116"/>
      <c r="Y535" s="116"/>
      <c r="Z535" s="116"/>
      <c r="AA535" s="116"/>
      <c r="AB535" s="116"/>
      <c r="AC535" s="116"/>
      <c r="AD535" s="58"/>
      <c r="AE535" s="58"/>
      <c r="AF535" s="58"/>
      <c r="AG535" s="116"/>
      <c r="AH535" s="58"/>
      <c r="AI535" s="58"/>
      <c r="AJ535" s="58"/>
      <c r="AZ535" s="40"/>
      <c r="BA535" s="40"/>
      <c r="BB535" s="40"/>
      <c r="BX535" s="36"/>
      <c r="BY535" s="36"/>
      <c r="BZ535" s="36"/>
      <c r="CA535" s="36"/>
      <c r="CB535" s="36"/>
      <c r="CC535" s="36"/>
    </row>
    <row r="536" spans="1:81" x14ac:dyDescent="0.2">
      <c r="A536" s="53"/>
      <c r="B536" s="54"/>
      <c r="C536" s="55"/>
      <c r="D536" s="55"/>
      <c r="E536" s="55"/>
      <c r="F536" s="55"/>
      <c r="G536" s="55"/>
      <c r="H536" s="55"/>
      <c r="I536" s="55"/>
      <c r="J536" s="55"/>
      <c r="K536" s="55"/>
      <c r="L536" s="55"/>
      <c r="M536" s="56"/>
      <c r="N536" s="57"/>
      <c r="O536" s="58"/>
      <c r="P536" s="812"/>
      <c r="Q536" s="812"/>
      <c r="R536" s="812"/>
      <c r="S536" s="59"/>
      <c r="T536" s="59"/>
      <c r="U536" s="57"/>
      <c r="V536" s="58"/>
      <c r="W536" s="58"/>
      <c r="X536" s="116"/>
      <c r="Y536" s="116"/>
      <c r="Z536" s="116"/>
      <c r="AA536" s="116"/>
      <c r="AB536" s="116"/>
      <c r="AC536" s="116"/>
      <c r="AD536" s="58"/>
      <c r="AE536" s="58"/>
      <c r="AF536" s="58"/>
      <c r="AG536" s="116"/>
      <c r="AH536" s="58"/>
      <c r="AI536" s="58"/>
      <c r="AJ536" s="58"/>
      <c r="AZ536" s="40"/>
      <c r="BA536" s="40"/>
      <c r="BB536" s="40"/>
      <c r="BX536" s="36"/>
      <c r="BY536" s="36"/>
      <c r="BZ536" s="36"/>
      <c r="CA536" s="36"/>
      <c r="CB536" s="36"/>
      <c r="CC536" s="36"/>
    </row>
    <row r="537" spans="1:81" x14ac:dyDescent="0.2">
      <c r="A537" s="53"/>
      <c r="B537" s="54"/>
      <c r="C537" s="55"/>
      <c r="D537" s="55"/>
      <c r="E537" s="55"/>
      <c r="F537" s="55"/>
      <c r="G537" s="55"/>
      <c r="H537" s="55"/>
      <c r="I537" s="55"/>
      <c r="J537" s="55"/>
      <c r="K537" s="55"/>
      <c r="L537" s="55"/>
      <c r="M537" s="56"/>
      <c r="N537" s="57"/>
      <c r="O537" s="58"/>
      <c r="P537" s="812"/>
      <c r="Q537" s="812"/>
      <c r="R537" s="812"/>
      <c r="S537" s="59"/>
      <c r="T537" s="59"/>
      <c r="U537" s="57"/>
      <c r="V537" s="58"/>
      <c r="W537" s="58"/>
      <c r="X537" s="116"/>
      <c r="Y537" s="116"/>
      <c r="Z537" s="116"/>
      <c r="AA537" s="116"/>
      <c r="AB537" s="116"/>
      <c r="AC537" s="116"/>
      <c r="AD537" s="58"/>
      <c r="AE537" s="58"/>
      <c r="AF537" s="58"/>
      <c r="AG537" s="116"/>
      <c r="AH537" s="58"/>
      <c r="AI537" s="58"/>
      <c r="AJ537" s="58"/>
      <c r="AZ537" s="40"/>
      <c r="BA537" s="40"/>
      <c r="BB537" s="40"/>
      <c r="BX537" s="36"/>
      <c r="BY537" s="36"/>
      <c r="BZ537" s="36"/>
      <c r="CA537" s="36"/>
      <c r="CB537" s="36"/>
      <c r="CC537" s="36"/>
    </row>
    <row r="538" spans="1:81" x14ac:dyDescent="0.2">
      <c r="A538" s="53"/>
      <c r="B538" s="54"/>
      <c r="C538" s="55"/>
      <c r="D538" s="55"/>
      <c r="E538" s="55"/>
      <c r="F538" s="55"/>
      <c r="G538" s="55"/>
      <c r="H538" s="55"/>
      <c r="I538" s="55"/>
      <c r="J538" s="55"/>
      <c r="K538" s="55"/>
      <c r="L538" s="55"/>
      <c r="M538" s="56"/>
      <c r="N538" s="57"/>
      <c r="O538" s="58"/>
      <c r="P538" s="812"/>
      <c r="Q538" s="812"/>
      <c r="R538" s="812"/>
      <c r="S538" s="59"/>
      <c r="T538" s="59"/>
      <c r="U538" s="57"/>
      <c r="V538" s="58"/>
      <c r="W538" s="58"/>
      <c r="X538" s="116"/>
      <c r="Y538" s="116"/>
      <c r="Z538" s="116"/>
      <c r="AA538" s="116"/>
      <c r="AB538" s="116"/>
      <c r="AC538" s="116"/>
      <c r="AD538" s="58"/>
      <c r="AE538" s="58"/>
      <c r="AF538" s="58"/>
      <c r="AG538" s="116"/>
      <c r="AH538" s="58"/>
      <c r="AI538" s="58"/>
      <c r="AJ538" s="58"/>
      <c r="AZ538" s="40"/>
      <c r="BA538" s="40"/>
      <c r="BB538" s="40"/>
      <c r="BX538" s="36"/>
      <c r="BY538" s="36"/>
      <c r="BZ538" s="36"/>
      <c r="CA538" s="36"/>
      <c r="CB538" s="36"/>
      <c r="CC538" s="36"/>
    </row>
    <row r="539" spans="1:81" x14ac:dyDescent="0.2">
      <c r="A539" s="53"/>
      <c r="B539" s="54"/>
      <c r="C539" s="55"/>
      <c r="D539" s="55"/>
      <c r="E539" s="55"/>
      <c r="F539" s="55"/>
      <c r="G539" s="55"/>
      <c r="H539" s="55"/>
      <c r="I539" s="55"/>
      <c r="J539" s="55"/>
      <c r="K539" s="55"/>
      <c r="L539" s="55"/>
      <c r="M539" s="56"/>
      <c r="N539" s="57"/>
      <c r="O539" s="58"/>
      <c r="P539" s="812"/>
      <c r="Q539" s="812"/>
      <c r="R539" s="812"/>
      <c r="S539" s="59"/>
      <c r="T539" s="59"/>
      <c r="U539" s="57"/>
      <c r="V539" s="58"/>
      <c r="W539" s="58"/>
      <c r="X539" s="116"/>
      <c r="Y539" s="116"/>
      <c r="Z539" s="116"/>
      <c r="AA539" s="116"/>
      <c r="AB539" s="116"/>
      <c r="AC539" s="116"/>
      <c r="AD539" s="58"/>
      <c r="AE539" s="58"/>
      <c r="AF539" s="58"/>
      <c r="AG539" s="116"/>
      <c r="AH539" s="58"/>
      <c r="AI539" s="58"/>
      <c r="AJ539" s="58"/>
      <c r="AZ539" s="40"/>
      <c r="BA539" s="40"/>
      <c r="BB539" s="40"/>
      <c r="BX539" s="36"/>
      <c r="BY539" s="36"/>
      <c r="BZ539" s="36"/>
      <c r="CA539" s="36"/>
      <c r="CB539" s="36"/>
      <c r="CC539" s="36"/>
    </row>
    <row r="540" spans="1:81" x14ac:dyDescent="0.2">
      <c r="A540" s="53"/>
      <c r="B540" s="54"/>
      <c r="C540" s="55"/>
      <c r="D540" s="55"/>
      <c r="E540" s="55"/>
      <c r="F540" s="55"/>
      <c r="G540" s="55"/>
      <c r="H540" s="55"/>
      <c r="I540" s="55"/>
      <c r="J540" s="55"/>
      <c r="K540" s="55"/>
      <c r="L540" s="55"/>
      <c r="M540" s="56"/>
      <c r="N540" s="57"/>
      <c r="O540" s="58"/>
      <c r="P540" s="812"/>
      <c r="Q540" s="812"/>
      <c r="R540" s="812"/>
      <c r="S540" s="59"/>
      <c r="T540" s="59"/>
      <c r="U540" s="57"/>
      <c r="V540" s="58"/>
      <c r="W540" s="58"/>
      <c r="X540" s="116"/>
      <c r="Y540" s="116"/>
      <c r="Z540" s="116"/>
      <c r="AA540" s="116"/>
      <c r="AB540" s="116"/>
      <c r="AC540" s="116"/>
      <c r="AD540" s="58"/>
      <c r="AE540" s="58"/>
      <c r="AF540" s="58"/>
      <c r="AG540" s="116"/>
      <c r="AH540" s="58"/>
      <c r="AI540" s="58"/>
      <c r="AJ540" s="58"/>
      <c r="AZ540" s="40"/>
      <c r="BA540" s="40"/>
      <c r="BB540" s="40"/>
      <c r="BX540" s="36"/>
      <c r="BY540" s="36"/>
      <c r="BZ540" s="36"/>
      <c r="CA540" s="36"/>
      <c r="CB540" s="36"/>
      <c r="CC540" s="36"/>
    </row>
    <row r="541" spans="1:81" x14ac:dyDescent="0.2">
      <c r="A541" s="53"/>
      <c r="B541" s="54"/>
      <c r="C541" s="55"/>
      <c r="D541" s="55"/>
      <c r="E541" s="55"/>
      <c r="F541" s="55"/>
      <c r="G541" s="55"/>
      <c r="H541" s="55"/>
      <c r="I541" s="55"/>
      <c r="J541" s="55"/>
      <c r="K541" s="55"/>
      <c r="L541" s="55"/>
      <c r="M541" s="56"/>
      <c r="N541" s="57"/>
      <c r="O541" s="58"/>
      <c r="P541" s="812"/>
      <c r="Q541" s="812"/>
      <c r="R541" s="812"/>
      <c r="S541" s="59"/>
      <c r="T541" s="59"/>
      <c r="U541" s="57"/>
      <c r="V541" s="58"/>
      <c r="W541" s="58"/>
      <c r="X541" s="116"/>
      <c r="Y541" s="116"/>
      <c r="Z541" s="116"/>
      <c r="AA541" s="116"/>
      <c r="AB541" s="116"/>
      <c r="AC541" s="116"/>
      <c r="AD541" s="58"/>
      <c r="AE541" s="58"/>
      <c r="AF541" s="58"/>
      <c r="AG541" s="116"/>
      <c r="AH541" s="58"/>
      <c r="AI541" s="58"/>
      <c r="AJ541" s="58"/>
      <c r="AZ541" s="40"/>
      <c r="BA541" s="40"/>
      <c r="BB541" s="40"/>
      <c r="BX541" s="36"/>
      <c r="BY541" s="36"/>
      <c r="BZ541" s="36"/>
      <c r="CA541" s="36"/>
      <c r="CB541" s="36"/>
      <c r="CC541" s="36"/>
    </row>
    <row r="542" spans="1:81" x14ac:dyDescent="0.2">
      <c r="A542" s="53"/>
      <c r="B542" s="54"/>
      <c r="C542" s="55"/>
      <c r="D542" s="55"/>
      <c r="E542" s="55"/>
      <c r="F542" s="55"/>
      <c r="G542" s="55"/>
      <c r="H542" s="55"/>
      <c r="I542" s="55"/>
      <c r="J542" s="55"/>
      <c r="K542" s="55"/>
      <c r="L542" s="55"/>
      <c r="M542" s="56"/>
      <c r="N542" s="57"/>
      <c r="O542" s="58"/>
      <c r="P542" s="812"/>
      <c r="Q542" s="812"/>
      <c r="R542" s="812"/>
      <c r="S542" s="59"/>
      <c r="T542" s="59"/>
      <c r="U542" s="57"/>
      <c r="V542" s="58"/>
      <c r="W542" s="58"/>
      <c r="X542" s="116"/>
      <c r="Y542" s="116"/>
      <c r="Z542" s="116"/>
      <c r="AA542" s="116"/>
      <c r="AB542" s="116"/>
      <c r="AC542" s="116"/>
      <c r="AD542" s="58"/>
      <c r="AE542" s="58"/>
      <c r="AF542" s="58"/>
      <c r="AG542" s="116"/>
      <c r="AH542" s="58"/>
      <c r="AI542" s="58"/>
      <c r="AJ542" s="58"/>
      <c r="AZ542" s="40"/>
      <c r="BA542" s="40"/>
      <c r="BB542" s="40"/>
      <c r="BX542" s="36"/>
      <c r="BY542" s="36"/>
      <c r="BZ542" s="36"/>
      <c r="CA542" s="36"/>
      <c r="CB542" s="36"/>
      <c r="CC542" s="36"/>
    </row>
    <row r="543" spans="1:81" x14ac:dyDescent="0.2">
      <c r="A543" s="53"/>
      <c r="B543" s="54"/>
      <c r="C543" s="55"/>
      <c r="D543" s="55"/>
      <c r="E543" s="55"/>
      <c r="F543" s="55"/>
      <c r="G543" s="55"/>
      <c r="H543" s="55"/>
      <c r="I543" s="55"/>
      <c r="J543" s="55"/>
      <c r="K543" s="55"/>
      <c r="L543" s="55"/>
      <c r="M543" s="56"/>
      <c r="N543" s="57"/>
      <c r="O543" s="58"/>
      <c r="P543" s="812"/>
      <c r="Q543" s="812"/>
      <c r="R543" s="812"/>
      <c r="S543" s="59"/>
      <c r="T543" s="59"/>
      <c r="U543" s="57"/>
      <c r="V543" s="58"/>
      <c r="W543" s="58"/>
      <c r="X543" s="116"/>
      <c r="Y543" s="116"/>
      <c r="Z543" s="116"/>
      <c r="AA543" s="116"/>
      <c r="AB543" s="116"/>
      <c r="AC543" s="116"/>
      <c r="AD543" s="58"/>
      <c r="AE543" s="58"/>
      <c r="AF543" s="58"/>
      <c r="AG543" s="116"/>
      <c r="AH543" s="58"/>
      <c r="AI543" s="58"/>
      <c r="AJ543" s="58"/>
      <c r="AZ543" s="40"/>
      <c r="BA543" s="40"/>
      <c r="BB543" s="40"/>
      <c r="BX543" s="36"/>
      <c r="BY543" s="36"/>
      <c r="BZ543" s="36"/>
      <c r="CA543" s="36"/>
      <c r="CB543" s="36"/>
      <c r="CC543" s="36"/>
    </row>
    <row r="544" spans="1:81" x14ac:dyDescent="0.2">
      <c r="A544" s="53"/>
      <c r="B544" s="54"/>
      <c r="C544" s="55"/>
      <c r="D544" s="55"/>
      <c r="E544" s="55"/>
      <c r="F544" s="55"/>
      <c r="G544" s="55"/>
      <c r="H544" s="55"/>
      <c r="I544" s="55"/>
      <c r="J544" s="55"/>
      <c r="K544" s="55"/>
      <c r="L544" s="55"/>
      <c r="M544" s="56"/>
      <c r="N544" s="57"/>
      <c r="O544" s="58"/>
      <c r="P544" s="812"/>
      <c r="Q544" s="812"/>
      <c r="R544" s="812"/>
      <c r="S544" s="59"/>
      <c r="T544" s="59"/>
      <c r="U544" s="57"/>
      <c r="V544" s="58"/>
      <c r="W544" s="58"/>
      <c r="X544" s="116"/>
      <c r="Y544" s="116"/>
      <c r="Z544" s="116"/>
      <c r="AA544" s="116"/>
      <c r="AB544" s="116"/>
      <c r="AC544" s="116"/>
      <c r="AD544" s="58"/>
      <c r="AE544" s="58"/>
      <c r="AF544" s="58"/>
      <c r="AG544" s="116"/>
      <c r="AH544" s="58"/>
      <c r="AI544" s="58"/>
      <c r="AJ544" s="58"/>
      <c r="AZ544" s="40"/>
      <c r="BA544" s="40"/>
      <c r="BB544" s="40"/>
      <c r="BX544" s="36"/>
      <c r="BY544" s="36"/>
      <c r="BZ544" s="36"/>
      <c r="CA544" s="36"/>
      <c r="CB544" s="36"/>
      <c r="CC544" s="36"/>
    </row>
    <row r="545" spans="1:81" x14ac:dyDescent="0.2">
      <c r="A545" s="53"/>
      <c r="B545" s="54"/>
      <c r="C545" s="55"/>
      <c r="D545" s="55"/>
      <c r="E545" s="55"/>
      <c r="F545" s="55"/>
      <c r="G545" s="55"/>
      <c r="H545" s="55"/>
      <c r="I545" s="55"/>
      <c r="J545" s="55"/>
      <c r="K545" s="55"/>
      <c r="L545" s="55"/>
      <c r="M545" s="56"/>
      <c r="N545" s="57"/>
      <c r="O545" s="58"/>
      <c r="P545" s="812"/>
      <c r="Q545" s="812"/>
      <c r="R545" s="812"/>
      <c r="S545" s="59"/>
      <c r="T545" s="59"/>
      <c r="U545" s="57"/>
      <c r="V545" s="58"/>
      <c r="W545" s="58"/>
      <c r="X545" s="116"/>
      <c r="Y545" s="116"/>
      <c r="Z545" s="116"/>
      <c r="AA545" s="116"/>
      <c r="AB545" s="116"/>
      <c r="AC545" s="116"/>
      <c r="AD545" s="58"/>
      <c r="AE545" s="58"/>
      <c r="AF545" s="58"/>
      <c r="AG545" s="116"/>
      <c r="AH545" s="58"/>
      <c r="AI545" s="58"/>
      <c r="AJ545" s="58"/>
      <c r="AZ545" s="40"/>
      <c r="BA545" s="40"/>
      <c r="BB545" s="40"/>
      <c r="BX545" s="36"/>
      <c r="BY545" s="36"/>
      <c r="BZ545" s="36"/>
      <c r="CA545" s="36"/>
      <c r="CB545" s="36"/>
      <c r="CC545" s="36"/>
    </row>
    <row r="546" spans="1:81" x14ac:dyDescent="0.2">
      <c r="A546" s="53"/>
      <c r="B546" s="54"/>
      <c r="C546" s="55"/>
      <c r="D546" s="55"/>
      <c r="E546" s="55"/>
      <c r="F546" s="55"/>
      <c r="G546" s="55"/>
      <c r="H546" s="55"/>
      <c r="I546" s="55"/>
      <c r="J546" s="55"/>
      <c r="K546" s="55"/>
      <c r="L546" s="55"/>
      <c r="M546" s="56"/>
      <c r="N546" s="57"/>
      <c r="O546" s="58"/>
      <c r="P546" s="812"/>
      <c r="Q546" s="812"/>
      <c r="R546" s="812"/>
      <c r="S546" s="59"/>
      <c r="T546" s="59"/>
      <c r="U546" s="57"/>
      <c r="V546" s="58"/>
      <c r="W546" s="58"/>
      <c r="X546" s="116"/>
      <c r="Y546" s="116"/>
      <c r="Z546" s="116"/>
      <c r="AA546" s="116"/>
      <c r="AB546" s="116"/>
      <c r="AC546" s="116"/>
      <c r="AD546" s="58"/>
      <c r="AE546" s="58"/>
      <c r="AF546" s="58"/>
      <c r="AG546" s="116"/>
      <c r="AH546" s="58"/>
      <c r="AI546" s="58"/>
      <c r="AJ546" s="58"/>
      <c r="AZ546" s="40"/>
      <c r="BA546" s="40"/>
      <c r="BB546" s="40"/>
      <c r="BX546" s="36"/>
      <c r="BY546" s="36"/>
      <c r="BZ546" s="36"/>
      <c r="CA546" s="36"/>
      <c r="CB546" s="36"/>
      <c r="CC546" s="36"/>
    </row>
    <row r="547" spans="1:81" x14ac:dyDescent="0.2">
      <c r="A547" s="53"/>
      <c r="B547" s="54"/>
      <c r="C547" s="55"/>
      <c r="D547" s="55"/>
      <c r="E547" s="55"/>
      <c r="F547" s="55"/>
      <c r="G547" s="55"/>
      <c r="H547" s="55"/>
      <c r="I547" s="55"/>
      <c r="J547" s="55"/>
      <c r="K547" s="55"/>
      <c r="L547" s="55"/>
      <c r="M547" s="56"/>
      <c r="N547" s="57"/>
      <c r="O547" s="58"/>
      <c r="P547" s="812"/>
      <c r="Q547" s="812"/>
      <c r="R547" s="812"/>
      <c r="S547" s="59"/>
      <c r="T547" s="59"/>
      <c r="U547" s="57"/>
      <c r="V547" s="58"/>
      <c r="W547" s="58"/>
      <c r="X547" s="116"/>
      <c r="Y547" s="116"/>
      <c r="Z547" s="116"/>
      <c r="AA547" s="116"/>
      <c r="AB547" s="116"/>
      <c r="AC547" s="116"/>
      <c r="AD547" s="58"/>
      <c r="AE547" s="58"/>
      <c r="AF547" s="58"/>
      <c r="AG547" s="116"/>
      <c r="AH547" s="58"/>
      <c r="AI547" s="58"/>
      <c r="AJ547" s="58"/>
      <c r="AZ547" s="40"/>
      <c r="BA547" s="40"/>
      <c r="BB547" s="40"/>
      <c r="BX547" s="36"/>
      <c r="BY547" s="36"/>
      <c r="BZ547" s="36"/>
      <c r="CA547" s="36"/>
      <c r="CB547" s="36"/>
      <c r="CC547" s="36"/>
    </row>
    <row r="548" spans="1:81" x14ac:dyDescent="0.2">
      <c r="A548" s="53"/>
      <c r="B548" s="54"/>
      <c r="C548" s="55"/>
      <c r="D548" s="55"/>
      <c r="E548" s="55"/>
      <c r="F548" s="55"/>
      <c r="G548" s="55"/>
      <c r="H548" s="55"/>
      <c r="I548" s="55"/>
      <c r="J548" s="55"/>
      <c r="K548" s="55"/>
      <c r="L548" s="55"/>
      <c r="M548" s="56"/>
      <c r="N548" s="57"/>
      <c r="O548" s="58"/>
      <c r="P548" s="812"/>
      <c r="Q548" s="812"/>
      <c r="R548" s="812"/>
      <c r="S548" s="59"/>
      <c r="T548" s="59"/>
      <c r="U548" s="57"/>
      <c r="V548" s="58"/>
      <c r="W548" s="58"/>
      <c r="X548" s="116"/>
      <c r="Y548" s="116"/>
      <c r="Z548" s="116"/>
      <c r="AA548" s="116"/>
      <c r="AB548" s="116"/>
      <c r="AC548" s="116"/>
      <c r="AD548" s="58"/>
      <c r="AE548" s="58"/>
      <c r="AF548" s="58"/>
      <c r="AG548" s="116"/>
      <c r="AH548" s="58"/>
      <c r="AI548" s="58"/>
      <c r="AJ548" s="58"/>
      <c r="AZ548" s="40"/>
      <c r="BA548" s="40"/>
      <c r="BB548" s="40"/>
      <c r="BX548" s="36"/>
      <c r="BY548" s="36"/>
      <c r="BZ548" s="36"/>
      <c r="CA548" s="36"/>
      <c r="CB548" s="36"/>
      <c r="CC548" s="36"/>
    </row>
    <row r="549" spans="1:81" x14ac:dyDescent="0.2">
      <c r="A549" s="53"/>
      <c r="B549" s="54"/>
      <c r="C549" s="55"/>
      <c r="D549" s="55"/>
      <c r="E549" s="55"/>
      <c r="F549" s="55"/>
      <c r="G549" s="55"/>
      <c r="H549" s="55"/>
      <c r="I549" s="55"/>
      <c r="J549" s="55"/>
      <c r="K549" s="55"/>
      <c r="L549" s="55"/>
      <c r="M549" s="56"/>
      <c r="N549" s="57"/>
      <c r="O549" s="58"/>
      <c r="P549" s="812"/>
      <c r="Q549" s="812"/>
      <c r="R549" s="812"/>
      <c r="S549" s="59"/>
      <c r="T549" s="59"/>
      <c r="U549" s="57"/>
      <c r="V549" s="58"/>
      <c r="W549" s="58"/>
      <c r="X549" s="116"/>
      <c r="Y549" s="116"/>
      <c r="Z549" s="116"/>
      <c r="AA549" s="116"/>
      <c r="AB549" s="116"/>
      <c r="AC549" s="116"/>
      <c r="AD549" s="58"/>
      <c r="AE549" s="58"/>
      <c r="AF549" s="58"/>
      <c r="AG549" s="116"/>
      <c r="AH549" s="58"/>
      <c r="AI549" s="58"/>
      <c r="AJ549" s="58"/>
      <c r="AZ549" s="40"/>
      <c r="BA549" s="40"/>
      <c r="BB549" s="40"/>
      <c r="BX549" s="36"/>
      <c r="BY549" s="36"/>
      <c r="BZ549" s="36"/>
      <c r="CA549" s="36"/>
      <c r="CB549" s="36"/>
      <c r="CC549" s="36"/>
    </row>
    <row r="550" spans="1:81" x14ac:dyDescent="0.2">
      <c r="A550" s="53"/>
      <c r="B550" s="54"/>
      <c r="C550" s="55"/>
      <c r="D550" s="55"/>
      <c r="E550" s="55"/>
      <c r="F550" s="55"/>
      <c r="G550" s="55"/>
      <c r="H550" s="55"/>
      <c r="I550" s="55"/>
      <c r="J550" s="55"/>
      <c r="K550" s="55"/>
      <c r="L550" s="55"/>
      <c r="M550" s="56"/>
      <c r="N550" s="57"/>
      <c r="O550" s="58"/>
      <c r="P550" s="812"/>
      <c r="Q550" s="812"/>
      <c r="R550" s="812"/>
      <c r="S550" s="59"/>
      <c r="T550" s="59"/>
      <c r="U550" s="57"/>
      <c r="V550" s="58"/>
      <c r="W550" s="58"/>
      <c r="X550" s="116"/>
      <c r="Y550" s="116"/>
      <c r="Z550" s="116"/>
      <c r="AA550" s="116"/>
      <c r="AB550" s="116"/>
      <c r="AC550" s="116"/>
      <c r="AD550" s="58"/>
      <c r="AE550" s="58"/>
      <c r="AF550" s="58"/>
      <c r="AG550" s="116"/>
      <c r="AH550" s="58"/>
      <c r="AI550" s="58"/>
      <c r="AJ550" s="58"/>
      <c r="AZ550" s="40"/>
      <c r="BA550" s="40"/>
      <c r="BB550" s="40"/>
      <c r="BX550" s="36"/>
      <c r="BY550" s="36"/>
      <c r="BZ550" s="36"/>
      <c r="CA550" s="36"/>
      <c r="CB550" s="36"/>
      <c r="CC550" s="36"/>
    </row>
    <row r="551" spans="1:81" x14ac:dyDescent="0.2">
      <c r="A551" s="53"/>
      <c r="B551" s="54"/>
      <c r="C551" s="55"/>
      <c r="D551" s="55"/>
      <c r="E551" s="55"/>
      <c r="F551" s="55"/>
      <c r="G551" s="55"/>
      <c r="H551" s="55"/>
      <c r="I551" s="55"/>
      <c r="J551" s="55"/>
      <c r="K551" s="55"/>
      <c r="L551" s="55"/>
      <c r="M551" s="56"/>
      <c r="N551" s="57"/>
      <c r="O551" s="58"/>
      <c r="P551" s="812"/>
      <c r="Q551" s="812"/>
      <c r="R551" s="812"/>
      <c r="S551" s="59"/>
      <c r="T551" s="59"/>
      <c r="U551" s="57"/>
      <c r="V551" s="58"/>
      <c r="W551" s="58"/>
      <c r="X551" s="116"/>
      <c r="Y551" s="116"/>
      <c r="Z551" s="116"/>
      <c r="AA551" s="116"/>
      <c r="AB551" s="116"/>
      <c r="AC551" s="116"/>
      <c r="AD551" s="58"/>
      <c r="AE551" s="58"/>
      <c r="AF551" s="58"/>
      <c r="AG551" s="116"/>
      <c r="AH551" s="58"/>
      <c r="AI551" s="58"/>
      <c r="AJ551" s="58"/>
      <c r="AZ551" s="40"/>
      <c r="BA551" s="40"/>
      <c r="BB551" s="40"/>
      <c r="BX551" s="36"/>
      <c r="BY551" s="36"/>
      <c r="BZ551" s="36"/>
      <c r="CA551" s="36"/>
      <c r="CB551" s="36"/>
      <c r="CC551" s="36"/>
    </row>
    <row r="552" spans="1:81" x14ac:dyDescent="0.2">
      <c r="A552" s="53"/>
      <c r="B552" s="54"/>
      <c r="C552" s="55"/>
      <c r="D552" s="55"/>
      <c r="E552" s="55"/>
      <c r="F552" s="55"/>
      <c r="G552" s="55"/>
      <c r="H552" s="55"/>
      <c r="I552" s="55"/>
      <c r="J552" s="55"/>
      <c r="K552" s="55"/>
      <c r="L552" s="55"/>
      <c r="M552" s="56"/>
      <c r="N552" s="57"/>
      <c r="O552" s="58"/>
      <c r="P552" s="812"/>
      <c r="Q552" s="812"/>
      <c r="R552" s="812"/>
      <c r="S552" s="59"/>
      <c r="T552" s="59"/>
      <c r="U552" s="57"/>
      <c r="V552" s="58"/>
      <c r="W552" s="58"/>
      <c r="X552" s="116"/>
      <c r="Y552" s="116"/>
      <c r="Z552" s="116"/>
      <c r="AA552" s="116"/>
      <c r="AB552" s="116"/>
      <c r="AC552" s="116"/>
      <c r="AD552" s="58"/>
      <c r="AE552" s="58"/>
      <c r="AF552" s="58"/>
      <c r="AG552" s="116"/>
      <c r="AH552" s="58"/>
      <c r="AI552" s="58"/>
      <c r="AJ552" s="58"/>
      <c r="AZ552" s="40"/>
      <c r="BA552" s="40"/>
      <c r="BB552" s="40"/>
      <c r="BX552" s="36"/>
      <c r="BY552" s="36"/>
      <c r="BZ552" s="36"/>
      <c r="CA552" s="36"/>
      <c r="CB552" s="36"/>
      <c r="CC552" s="36"/>
    </row>
    <row r="553" spans="1:81" x14ac:dyDescent="0.2">
      <c r="A553" s="53"/>
      <c r="B553" s="54"/>
      <c r="C553" s="55"/>
      <c r="D553" s="55"/>
      <c r="E553" s="55"/>
      <c r="F553" s="55"/>
      <c r="G553" s="55"/>
      <c r="H553" s="55"/>
      <c r="I553" s="55"/>
      <c r="J553" s="55"/>
      <c r="K553" s="55"/>
      <c r="L553" s="55"/>
      <c r="M553" s="56"/>
      <c r="N553" s="57"/>
      <c r="O553" s="58"/>
      <c r="P553" s="812"/>
      <c r="Q553" s="812"/>
      <c r="R553" s="812"/>
      <c r="S553" s="59"/>
      <c r="T553" s="59"/>
      <c r="U553" s="57"/>
      <c r="V553" s="58"/>
      <c r="W553" s="58"/>
      <c r="X553" s="116"/>
      <c r="Y553" s="116"/>
      <c r="Z553" s="116"/>
      <c r="AA553" s="116"/>
      <c r="AB553" s="116"/>
      <c r="AC553" s="116"/>
      <c r="AD553" s="58"/>
      <c r="AE553" s="58"/>
      <c r="AF553" s="58"/>
      <c r="AG553" s="116"/>
      <c r="AH553" s="58"/>
      <c r="AI553" s="58"/>
      <c r="AJ553" s="58"/>
      <c r="AZ553" s="40"/>
      <c r="BA553" s="40"/>
      <c r="BB553" s="40"/>
      <c r="BX553" s="36"/>
      <c r="BY553" s="36"/>
      <c r="BZ553" s="36"/>
      <c r="CA553" s="36"/>
      <c r="CB553" s="36"/>
      <c r="CC553" s="36"/>
    </row>
    <row r="554" spans="1:81" x14ac:dyDescent="0.2">
      <c r="A554" s="53"/>
      <c r="B554" s="54"/>
      <c r="C554" s="55"/>
      <c r="D554" s="55"/>
      <c r="E554" s="55"/>
      <c r="F554" s="55"/>
      <c r="G554" s="55"/>
      <c r="H554" s="55"/>
      <c r="I554" s="55"/>
      <c r="J554" s="55"/>
      <c r="K554" s="55"/>
      <c r="L554" s="55"/>
      <c r="M554" s="56"/>
      <c r="N554" s="57"/>
      <c r="O554" s="58"/>
      <c r="P554" s="812"/>
      <c r="Q554" s="812"/>
      <c r="R554" s="812"/>
      <c r="S554" s="59"/>
      <c r="T554" s="59"/>
      <c r="U554" s="57"/>
      <c r="V554" s="58"/>
      <c r="W554" s="58"/>
      <c r="X554" s="116"/>
      <c r="Y554" s="116"/>
      <c r="Z554" s="116"/>
      <c r="AA554" s="116"/>
      <c r="AB554" s="116"/>
      <c r="AC554" s="116"/>
      <c r="AD554" s="58"/>
      <c r="AE554" s="58"/>
      <c r="AF554" s="58"/>
      <c r="AG554" s="116"/>
      <c r="AH554" s="58"/>
      <c r="AI554" s="58"/>
      <c r="AJ554" s="58"/>
      <c r="AZ554" s="40"/>
      <c r="BA554" s="40"/>
      <c r="BB554" s="40"/>
      <c r="BX554" s="36"/>
      <c r="BY554" s="36"/>
      <c r="BZ554" s="36"/>
      <c r="CA554" s="36"/>
      <c r="CB554" s="36"/>
      <c r="CC554" s="36"/>
    </row>
    <row r="555" spans="1:81" x14ac:dyDescent="0.2">
      <c r="A555" s="53"/>
      <c r="B555" s="54"/>
      <c r="C555" s="55"/>
      <c r="D555" s="55"/>
      <c r="E555" s="55"/>
      <c r="F555" s="55"/>
      <c r="G555" s="55"/>
      <c r="H555" s="55"/>
      <c r="I555" s="55"/>
      <c r="J555" s="55"/>
      <c r="K555" s="55"/>
      <c r="L555" s="55"/>
      <c r="M555" s="56"/>
      <c r="N555" s="57"/>
      <c r="O555" s="58"/>
      <c r="P555" s="812"/>
      <c r="Q555" s="812"/>
      <c r="R555" s="812"/>
      <c r="S555" s="59"/>
      <c r="T555" s="59"/>
      <c r="U555" s="57"/>
      <c r="V555" s="58"/>
      <c r="W555" s="58"/>
      <c r="X555" s="116"/>
      <c r="Y555" s="116"/>
      <c r="Z555" s="116"/>
      <c r="AA555" s="116"/>
      <c r="AB555" s="116"/>
      <c r="AC555" s="116"/>
      <c r="AD555" s="58"/>
      <c r="AE555" s="58"/>
      <c r="AF555" s="58"/>
      <c r="AG555" s="116"/>
      <c r="AH555" s="58"/>
      <c r="AI555" s="58"/>
      <c r="AJ555" s="58"/>
      <c r="AZ555" s="40"/>
      <c r="BA555" s="40"/>
      <c r="BB555" s="40"/>
      <c r="BX555" s="36"/>
      <c r="BY555" s="36"/>
      <c r="BZ555" s="36"/>
      <c r="CA555" s="36"/>
      <c r="CB555" s="36"/>
      <c r="CC555" s="36"/>
    </row>
    <row r="556" spans="1:81" x14ac:dyDescent="0.2">
      <c r="A556" s="53"/>
      <c r="B556" s="54"/>
      <c r="C556" s="55"/>
      <c r="D556" s="55"/>
      <c r="E556" s="55"/>
      <c r="F556" s="55"/>
      <c r="G556" s="55"/>
      <c r="H556" s="55"/>
      <c r="I556" s="55"/>
      <c r="J556" s="55"/>
      <c r="K556" s="55"/>
      <c r="L556" s="55"/>
      <c r="M556" s="56"/>
      <c r="N556" s="57"/>
      <c r="O556" s="58"/>
      <c r="P556" s="812"/>
      <c r="Q556" s="812"/>
      <c r="R556" s="812"/>
      <c r="S556" s="59"/>
      <c r="T556" s="59"/>
      <c r="U556" s="57"/>
      <c r="V556" s="58"/>
      <c r="W556" s="58"/>
      <c r="X556" s="116"/>
      <c r="Y556" s="116"/>
      <c r="Z556" s="116"/>
      <c r="AA556" s="116"/>
      <c r="AB556" s="116"/>
      <c r="AC556" s="116"/>
      <c r="AD556" s="58"/>
      <c r="AE556" s="58"/>
      <c r="AF556" s="58"/>
      <c r="AG556" s="116"/>
      <c r="AH556" s="58"/>
      <c r="AI556" s="58"/>
      <c r="AJ556" s="58"/>
      <c r="AZ556" s="40"/>
      <c r="BA556" s="40"/>
      <c r="BB556" s="40"/>
      <c r="BX556" s="36"/>
      <c r="BY556" s="36"/>
      <c r="BZ556" s="36"/>
      <c r="CA556" s="36"/>
      <c r="CB556" s="36"/>
      <c r="CC556" s="36"/>
    </row>
    <row r="557" spans="1:81" x14ac:dyDescent="0.2">
      <c r="A557" s="53"/>
      <c r="B557" s="54"/>
      <c r="C557" s="55"/>
      <c r="D557" s="55"/>
      <c r="E557" s="55"/>
      <c r="F557" s="55"/>
      <c r="G557" s="55"/>
      <c r="H557" s="55"/>
      <c r="I557" s="55"/>
      <c r="J557" s="55"/>
      <c r="K557" s="55"/>
      <c r="L557" s="55"/>
      <c r="M557" s="56"/>
      <c r="N557" s="57"/>
      <c r="O557" s="58"/>
      <c r="P557" s="812"/>
      <c r="Q557" s="812"/>
      <c r="R557" s="812"/>
      <c r="S557" s="59"/>
      <c r="T557" s="59"/>
      <c r="U557" s="57"/>
      <c r="V557" s="58"/>
      <c r="W557" s="58"/>
      <c r="X557" s="116"/>
      <c r="Y557" s="116"/>
      <c r="Z557" s="116"/>
      <c r="AA557" s="116"/>
      <c r="AB557" s="116"/>
      <c r="AC557" s="116"/>
      <c r="AD557" s="58"/>
      <c r="AE557" s="58"/>
      <c r="AF557" s="58"/>
      <c r="AG557" s="116"/>
      <c r="AH557" s="58"/>
      <c r="AI557" s="58"/>
      <c r="AJ557" s="58"/>
      <c r="AZ557" s="40"/>
      <c r="BA557" s="40"/>
      <c r="BB557" s="40"/>
      <c r="BX557" s="36"/>
      <c r="BY557" s="36"/>
      <c r="BZ557" s="36"/>
      <c r="CA557" s="36"/>
      <c r="CB557" s="36"/>
      <c r="CC557" s="36"/>
    </row>
    <row r="558" spans="1:81" x14ac:dyDescent="0.2">
      <c r="A558" s="53"/>
      <c r="B558" s="54"/>
      <c r="C558" s="55"/>
      <c r="D558" s="55"/>
      <c r="E558" s="55"/>
      <c r="F558" s="55"/>
      <c r="G558" s="55"/>
      <c r="H558" s="55"/>
      <c r="I558" s="55"/>
      <c r="J558" s="55"/>
      <c r="K558" s="55"/>
      <c r="L558" s="55"/>
      <c r="M558" s="56"/>
      <c r="N558" s="57"/>
      <c r="O558" s="58"/>
      <c r="P558" s="812"/>
      <c r="Q558" s="812"/>
      <c r="R558" s="812"/>
      <c r="S558" s="59"/>
      <c r="T558" s="59"/>
      <c r="U558" s="57"/>
      <c r="V558" s="58"/>
      <c r="W558" s="58"/>
      <c r="X558" s="116"/>
      <c r="Y558" s="116"/>
      <c r="Z558" s="116"/>
      <c r="AA558" s="116"/>
      <c r="AB558" s="116"/>
      <c r="AC558" s="116"/>
      <c r="AD558" s="58"/>
      <c r="AE558" s="58"/>
      <c r="AF558" s="58"/>
      <c r="AG558" s="116"/>
      <c r="AH558" s="58"/>
      <c r="AI558" s="58"/>
      <c r="AJ558" s="58"/>
      <c r="AZ558" s="40"/>
      <c r="BA558" s="40"/>
      <c r="BB558" s="40"/>
      <c r="BX558" s="36"/>
      <c r="BY558" s="36"/>
      <c r="BZ558" s="36"/>
      <c r="CA558" s="36"/>
      <c r="CB558" s="36"/>
      <c r="CC558" s="36"/>
    </row>
    <row r="559" spans="1:81" x14ac:dyDescent="0.2">
      <c r="A559" s="53"/>
      <c r="B559" s="54"/>
      <c r="C559" s="55"/>
      <c r="D559" s="55"/>
      <c r="E559" s="55"/>
      <c r="F559" s="55"/>
      <c r="G559" s="55"/>
      <c r="H559" s="55"/>
      <c r="I559" s="55"/>
      <c r="J559" s="55"/>
      <c r="K559" s="55"/>
      <c r="L559" s="55"/>
      <c r="M559" s="56"/>
      <c r="N559" s="57"/>
      <c r="O559" s="58"/>
      <c r="P559" s="812"/>
      <c r="Q559" s="812"/>
      <c r="R559" s="812"/>
      <c r="S559" s="59"/>
      <c r="T559" s="59"/>
      <c r="U559" s="57"/>
      <c r="V559" s="58"/>
      <c r="W559" s="58"/>
      <c r="X559" s="116"/>
      <c r="Y559" s="116"/>
      <c r="Z559" s="116"/>
      <c r="AA559" s="116"/>
      <c r="AB559" s="116"/>
      <c r="AC559" s="116"/>
      <c r="AD559" s="58"/>
      <c r="AE559" s="58"/>
      <c r="AF559" s="58"/>
      <c r="AG559" s="116"/>
      <c r="AH559" s="58"/>
      <c r="AI559" s="58"/>
      <c r="AJ559" s="58"/>
      <c r="AZ559" s="40"/>
      <c r="BA559" s="40"/>
      <c r="BB559" s="40"/>
      <c r="BX559" s="36"/>
      <c r="BY559" s="36"/>
      <c r="BZ559" s="36"/>
      <c r="CA559" s="36"/>
      <c r="CB559" s="36"/>
      <c r="CC559" s="36"/>
    </row>
    <row r="560" spans="1:81" x14ac:dyDescent="0.2">
      <c r="A560" s="53"/>
      <c r="B560" s="54"/>
      <c r="C560" s="55"/>
      <c r="D560" s="55"/>
      <c r="E560" s="55"/>
      <c r="F560" s="55"/>
      <c r="G560" s="55"/>
      <c r="H560" s="55"/>
      <c r="I560" s="55"/>
      <c r="J560" s="55"/>
      <c r="K560" s="55"/>
      <c r="L560" s="55"/>
      <c r="M560" s="56"/>
      <c r="N560" s="57"/>
      <c r="O560" s="58"/>
      <c r="P560" s="812"/>
      <c r="Q560" s="812"/>
      <c r="R560" s="812"/>
      <c r="S560" s="59"/>
      <c r="T560" s="59"/>
      <c r="U560" s="57"/>
      <c r="V560" s="58"/>
      <c r="W560" s="58"/>
      <c r="X560" s="116"/>
      <c r="Y560" s="116"/>
      <c r="Z560" s="116"/>
      <c r="AA560" s="116"/>
      <c r="AB560" s="116"/>
      <c r="AC560" s="116"/>
      <c r="AD560" s="58"/>
      <c r="AE560" s="58"/>
      <c r="AF560" s="58"/>
      <c r="AG560" s="116"/>
      <c r="AH560" s="58"/>
      <c r="AI560" s="58"/>
      <c r="AJ560" s="58"/>
      <c r="AZ560" s="40"/>
      <c r="BA560" s="40"/>
      <c r="BB560" s="40"/>
      <c r="BX560" s="36"/>
      <c r="BY560" s="36"/>
      <c r="BZ560" s="36"/>
      <c r="CA560" s="36"/>
      <c r="CB560" s="36"/>
      <c r="CC560" s="36"/>
    </row>
    <row r="561" spans="1:81" x14ac:dyDescent="0.2">
      <c r="A561" s="53"/>
      <c r="B561" s="54"/>
      <c r="C561" s="55"/>
      <c r="D561" s="55"/>
      <c r="E561" s="55"/>
      <c r="F561" s="55"/>
      <c r="G561" s="55"/>
      <c r="H561" s="55"/>
      <c r="I561" s="55"/>
      <c r="J561" s="55"/>
      <c r="K561" s="55"/>
      <c r="L561" s="55"/>
      <c r="M561" s="56"/>
      <c r="N561" s="57"/>
      <c r="O561" s="58"/>
      <c r="P561" s="812"/>
      <c r="Q561" s="812"/>
      <c r="R561" s="812"/>
      <c r="S561" s="59"/>
      <c r="T561" s="59"/>
      <c r="U561" s="57"/>
      <c r="V561" s="58"/>
      <c r="W561" s="58"/>
      <c r="X561" s="116"/>
      <c r="Y561" s="116"/>
      <c r="Z561" s="116"/>
      <c r="AA561" s="116"/>
      <c r="AB561" s="116"/>
      <c r="AC561" s="116"/>
      <c r="AD561" s="58"/>
      <c r="AE561" s="58"/>
      <c r="AF561" s="58"/>
      <c r="AG561" s="116"/>
      <c r="AH561" s="58"/>
      <c r="AI561" s="58"/>
      <c r="AJ561" s="58"/>
      <c r="AZ561" s="40"/>
      <c r="BA561" s="40"/>
      <c r="BB561" s="40"/>
      <c r="BX561" s="36"/>
      <c r="BY561" s="36"/>
      <c r="BZ561" s="36"/>
      <c r="CA561" s="36"/>
      <c r="CB561" s="36"/>
      <c r="CC561" s="36"/>
    </row>
    <row r="562" spans="1:81" x14ac:dyDescent="0.2">
      <c r="A562" s="53"/>
      <c r="B562" s="54"/>
      <c r="C562" s="55"/>
      <c r="D562" s="55"/>
      <c r="E562" s="55"/>
      <c r="F562" s="55"/>
      <c r="G562" s="55"/>
      <c r="H562" s="55"/>
      <c r="I562" s="55"/>
      <c r="J562" s="55"/>
      <c r="K562" s="55"/>
      <c r="L562" s="55"/>
      <c r="M562" s="56"/>
      <c r="N562" s="57"/>
      <c r="O562" s="58"/>
      <c r="P562" s="812"/>
      <c r="Q562" s="812"/>
      <c r="R562" s="812"/>
      <c r="S562" s="59"/>
      <c r="T562" s="59"/>
      <c r="U562" s="57"/>
      <c r="V562" s="58"/>
      <c r="W562" s="58"/>
      <c r="X562" s="116"/>
      <c r="Y562" s="116"/>
      <c r="Z562" s="116"/>
      <c r="AA562" s="116"/>
      <c r="AB562" s="116"/>
      <c r="AC562" s="116"/>
      <c r="AD562" s="58"/>
      <c r="AE562" s="58"/>
      <c r="AF562" s="58"/>
      <c r="AG562" s="116"/>
      <c r="AH562" s="58"/>
      <c r="AI562" s="58"/>
      <c r="AJ562" s="58"/>
      <c r="AZ562" s="40"/>
      <c r="BA562" s="40"/>
      <c r="BB562" s="40"/>
      <c r="BX562" s="36"/>
      <c r="BY562" s="36"/>
      <c r="BZ562" s="36"/>
      <c r="CA562" s="36"/>
      <c r="CB562" s="36"/>
      <c r="CC562" s="36"/>
    </row>
    <row r="563" spans="1:81" x14ac:dyDescent="0.2">
      <c r="A563" s="53"/>
      <c r="B563" s="54"/>
      <c r="C563" s="55"/>
      <c r="D563" s="55"/>
      <c r="E563" s="55"/>
      <c r="F563" s="55"/>
      <c r="G563" s="55"/>
      <c r="H563" s="55"/>
      <c r="I563" s="55"/>
      <c r="J563" s="55"/>
      <c r="K563" s="55"/>
      <c r="L563" s="55"/>
      <c r="M563" s="56"/>
      <c r="N563" s="57"/>
      <c r="O563" s="58"/>
      <c r="P563" s="812"/>
      <c r="Q563" s="812"/>
      <c r="R563" s="812"/>
      <c r="S563" s="59"/>
      <c r="T563" s="59"/>
      <c r="U563" s="57"/>
      <c r="V563" s="58"/>
      <c r="W563" s="58"/>
      <c r="X563" s="116"/>
      <c r="Y563" s="116"/>
      <c r="Z563" s="116"/>
      <c r="AA563" s="116"/>
      <c r="AB563" s="116"/>
      <c r="AC563" s="116"/>
      <c r="AD563" s="58"/>
      <c r="AE563" s="58"/>
      <c r="AF563" s="58"/>
      <c r="AG563" s="116"/>
      <c r="AH563" s="58"/>
      <c r="AI563" s="58"/>
      <c r="AJ563" s="58"/>
      <c r="AZ563" s="40"/>
      <c r="BA563" s="40"/>
      <c r="BB563" s="40"/>
      <c r="BX563" s="36"/>
      <c r="BY563" s="36"/>
      <c r="BZ563" s="36"/>
      <c r="CA563" s="36"/>
      <c r="CB563" s="36"/>
      <c r="CC563" s="36"/>
    </row>
    <row r="564" spans="1:81" x14ac:dyDescent="0.2">
      <c r="A564" s="53"/>
      <c r="B564" s="54"/>
      <c r="C564" s="55"/>
      <c r="D564" s="55"/>
      <c r="E564" s="55"/>
      <c r="F564" s="55"/>
      <c r="G564" s="55"/>
      <c r="H564" s="55"/>
      <c r="I564" s="55"/>
      <c r="J564" s="55"/>
      <c r="K564" s="55"/>
      <c r="L564" s="55"/>
      <c r="M564" s="56"/>
      <c r="N564" s="57"/>
      <c r="O564" s="58"/>
      <c r="P564" s="812"/>
      <c r="Q564" s="812"/>
      <c r="R564" s="812"/>
      <c r="S564" s="59"/>
      <c r="T564" s="59"/>
      <c r="U564" s="57"/>
      <c r="V564" s="58"/>
      <c r="W564" s="58"/>
      <c r="X564" s="116"/>
      <c r="Y564" s="116"/>
      <c r="Z564" s="116"/>
      <c r="AA564" s="116"/>
      <c r="AB564" s="116"/>
      <c r="AC564" s="116"/>
      <c r="AD564" s="58"/>
      <c r="AE564" s="58"/>
      <c r="AF564" s="58"/>
      <c r="AG564" s="116"/>
      <c r="AH564" s="58"/>
      <c r="AI564" s="58"/>
      <c r="AJ564" s="58"/>
      <c r="AZ564" s="40"/>
      <c r="BA564" s="40"/>
      <c r="BB564" s="40"/>
      <c r="BX564" s="36"/>
      <c r="BY564" s="36"/>
      <c r="BZ564" s="36"/>
      <c r="CA564" s="36"/>
      <c r="CB564" s="36"/>
      <c r="CC564" s="36"/>
    </row>
    <row r="565" spans="1:81" x14ac:dyDescent="0.2">
      <c r="A565" s="53"/>
      <c r="B565" s="54"/>
      <c r="C565" s="55"/>
      <c r="D565" s="55"/>
      <c r="E565" s="55"/>
      <c r="F565" s="55"/>
      <c r="G565" s="55"/>
      <c r="H565" s="55"/>
      <c r="I565" s="55"/>
      <c r="J565" s="55"/>
      <c r="K565" s="55"/>
      <c r="L565" s="55"/>
      <c r="M565" s="56"/>
      <c r="N565" s="57"/>
      <c r="O565" s="58"/>
      <c r="P565" s="812"/>
      <c r="Q565" s="812"/>
      <c r="R565" s="812"/>
      <c r="S565" s="59"/>
      <c r="T565" s="59"/>
      <c r="U565" s="57"/>
      <c r="V565" s="58"/>
      <c r="W565" s="58"/>
      <c r="X565" s="116"/>
      <c r="Y565" s="116"/>
      <c r="Z565" s="116"/>
      <c r="AA565" s="116"/>
      <c r="AB565" s="116"/>
      <c r="AC565" s="116"/>
      <c r="AD565" s="58"/>
      <c r="AE565" s="58"/>
      <c r="AF565" s="58"/>
      <c r="AG565" s="116"/>
      <c r="AH565" s="58"/>
      <c r="AI565" s="58"/>
      <c r="AJ565" s="58"/>
      <c r="AZ565" s="40"/>
      <c r="BA565" s="40"/>
      <c r="BB565" s="40"/>
      <c r="BX565" s="36"/>
      <c r="BY565" s="36"/>
      <c r="BZ565" s="36"/>
      <c r="CA565" s="36"/>
      <c r="CB565" s="36"/>
      <c r="CC565" s="36"/>
    </row>
    <row r="566" spans="1:81" x14ac:dyDescent="0.2">
      <c r="A566" s="53"/>
      <c r="B566" s="54"/>
      <c r="C566" s="55"/>
      <c r="D566" s="55"/>
      <c r="E566" s="55"/>
      <c r="F566" s="55"/>
      <c r="G566" s="55"/>
      <c r="H566" s="55"/>
      <c r="I566" s="55"/>
      <c r="J566" s="55"/>
      <c r="K566" s="55"/>
      <c r="L566" s="55"/>
      <c r="M566" s="56"/>
      <c r="N566" s="57"/>
      <c r="O566" s="58"/>
      <c r="P566" s="812"/>
      <c r="Q566" s="812"/>
      <c r="R566" s="812"/>
      <c r="S566" s="59"/>
      <c r="T566" s="59"/>
      <c r="U566" s="57"/>
      <c r="V566" s="58"/>
      <c r="W566" s="58"/>
      <c r="X566" s="116"/>
      <c r="Y566" s="116"/>
      <c r="Z566" s="116"/>
      <c r="AA566" s="116"/>
      <c r="AB566" s="116"/>
      <c r="AC566" s="116"/>
      <c r="AD566" s="58"/>
      <c r="AE566" s="58"/>
      <c r="AF566" s="58"/>
      <c r="AG566" s="116"/>
      <c r="AH566" s="58"/>
      <c r="AI566" s="58"/>
      <c r="AJ566" s="58"/>
      <c r="AZ566" s="40"/>
      <c r="BA566" s="40"/>
      <c r="BB566" s="40"/>
      <c r="BX566" s="36"/>
      <c r="BY566" s="36"/>
      <c r="BZ566" s="36"/>
      <c r="CA566" s="36"/>
      <c r="CB566" s="36"/>
      <c r="CC566" s="36"/>
    </row>
    <row r="567" spans="1:81" x14ac:dyDescent="0.2">
      <c r="A567" s="53"/>
      <c r="B567" s="54"/>
      <c r="C567" s="55"/>
      <c r="D567" s="55"/>
      <c r="E567" s="55"/>
      <c r="F567" s="55"/>
      <c r="G567" s="55"/>
      <c r="H567" s="55"/>
      <c r="I567" s="55"/>
      <c r="J567" s="55"/>
      <c r="K567" s="55"/>
      <c r="L567" s="55"/>
      <c r="M567" s="56"/>
      <c r="N567" s="57"/>
      <c r="O567" s="58"/>
      <c r="P567" s="812"/>
      <c r="Q567" s="812"/>
      <c r="R567" s="812"/>
      <c r="S567" s="59"/>
      <c r="T567" s="59"/>
      <c r="U567" s="57"/>
      <c r="V567" s="58"/>
      <c r="W567" s="58"/>
      <c r="X567" s="116"/>
      <c r="Y567" s="116"/>
      <c r="Z567" s="116"/>
      <c r="AA567" s="116"/>
      <c r="AB567" s="116"/>
      <c r="AC567" s="116"/>
      <c r="AD567" s="58"/>
      <c r="AE567" s="58"/>
      <c r="AF567" s="58"/>
      <c r="AG567" s="116"/>
      <c r="AH567" s="58"/>
      <c r="AI567" s="58"/>
      <c r="AJ567" s="58"/>
      <c r="AZ567" s="40"/>
      <c r="BA567" s="40"/>
      <c r="BB567" s="40"/>
      <c r="BX567" s="36"/>
      <c r="BY567" s="36"/>
      <c r="BZ567" s="36"/>
      <c r="CA567" s="36"/>
      <c r="CB567" s="36"/>
      <c r="CC567" s="36"/>
    </row>
    <row r="568" spans="1:81" x14ac:dyDescent="0.2">
      <c r="A568" s="53"/>
      <c r="B568" s="54"/>
      <c r="C568" s="55"/>
      <c r="D568" s="55"/>
      <c r="E568" s="55"/>
      <c r="F568" s="55"/>
      <c r="G568" s="55"/>
      <c r="H568" s="55"/>
      <c r="I568" s="55"/>
      <c r="J568" s="55"/>
      <c r="K568" s="55"/>
      <c r="L568" s="55"/>
      <c r="M568" s="56"/>
      <c r="N568" s="57"/>
      <c r="O568" s="58"/>
      <c r="P568" s="812"/>
      <c r="Q568" s="812"/>
      <c r="R568" s="812"/>
      <c r="S568" s="59"/>
      <c r="T568" s="59"/>
      <c r="U568" s="57"/>
      <c r="V568" s="58"/>
      <c r="W568" s="58"/>
      <c r="X568" s="116"/>
      <c r="Y568" s="116"/>
      <c r="Z568" s="116"/>
      <c r="AA568" s="116"/>
      <c r="AB568" s="116"/>
      <c r="AC568" s="116"/>
      <c r="AD568" s="58"/>
      <c r="AE568" s="58"/>
      <c r="AF568" s="58"/>
      <c r="AG568" s="116"/>
      <c r="AH568" s="58"/>
      <c r="AI568" s="58"/>
      <c r="AJ568" s="58"/>
      <c r="AZ568" s="40"/>
      <c r="BA568" s="40"/>
      <c r="BB568" s="40"/>
      <c r="BX568" s="36"/>
      <c r="BY568" s="36"/>
      <c r="BZ568" s="36"/>
      <c r="CA568" s="36"/>
      <c r="CB568" s="36"/>
      <c r="CC568" s="36"/>
    </row>
    <row r="569" spans="1:81" x14ac:dyDescent="0.2">
      <c r="A569" s="53"/>
      <c r="B569" s="54"/>
      <c r="C569" s="55"/>
      <c r="D569" s="55"/>
      <c r="E569" s="55"/>
      <c r="F569" s="55"/>
      <c r="G569" s="55"/>
      <c r="H569" s="55"/>
      <c r="I569" s="55"/>
      <c r="J569" s="55"/>
      <c r="K569" s="55"/>
      <c r="L569" s="55"/>
      <c r="M569" s="56"/>
      <c r="N569" s="57"/>
      <c r="O569" s="58"/>
      <c r="P569" s="812"/>
      <c r="Q569" s="812"/>
      <c r="R569" s="812"/>
      <c r="S569" s="59"/>
      <c r="T569" s="59"/>
      <c r="U569" s="57"/>
      <c r="V569" s="58"/>
      <c r="W569" s="58"/>
      <c r="X569" s="116"/>
      <c r="Y569" s="116"/>
      <c r="Z569" s="116"/>
      <c r="AA569" s="116"/>
      <c r="AB569" s="116"/>
      <c r="AC569" s="116"/>
      <c r="AD569" s="58"/>
      <c r="AE569" s="58"/>
      <c r="AF569" s="58"/>
      <c r="AG569" s="116"/>
      <c r="AH569" s="58"/>
      <c r="AI569" s="58"/>
      <c r="AJ569" s="58"/>
      <c r="AZ569" s="40"/>
      <c r="BA569" s="40"/>
      <c r="BB569" s="40"/>
      <c r="BX569" s="36"/>
      <c r="BY569" s="36"/>
      <c r="BZ569" s="36"/>
      <c r="CA569" s="36"/>
      <c r="CB569" s="36"/>
      <c r="CC569" s="36"/>
    </row>
    <row r="570" spans="1:81" x14ac:dyDescent="0.2">
      <c r="A570" s="53"/>
      <c r="B570" s="54"/>
      <c r="C570" s="55"/>
      <c r="D570" s="55"/>
      <c r="E570" s="55"/>
      <c r="F570" s="55"/>
      <c r="G570" s="55"/>
      <c r="H570" s="55"/>
      <c r="I570" s="55"/>
      <c r="J570" s="55"/>
      <c r="K570" s="55"/>
      <c r="L570" s="55"/>
      <c r="M570" s="56"/>
      <c r="N570" s="57"/>
      <c r="O570" s="58"/>
      <c r="P570" s="812"/>
      <c r="Q570" s="812"/>
      <c r="R570" s="812"/>
      <c r="S570" s="59"/>
      <c r="T570" s="59"/>
      <c r="U570" s="57"/>
      <c r="V570" s="58"/>
      <c r="W570" s="58"/>
      <c r="X570" s="116"/>
      <c r="Y570" s="116"/>
      <c r="Z570" s="116"/>
      <c r="AA570" s="116"/>
      <c r="AB570" s="116"/>
      <c r="AC570" s="116"/>
      <c r="AD570" s="58"/>
      <c r="AE570" s="58"/>
      <c r="AF570" s="58"/>
      <c r="AG570" s="116"/>
      <c r="AH570" s="58"/>
      <c r="AI570" s="58"/>
      <c r="AJ570" s="58"/>
      <c r="AZ570" s="40"/>
      <c r="BA570" s="40"/>
      <c r="BB570" s="40"/>
      <c r="BX570" s="36"/>
      <c r="BY570" s="36"/>
      <c r="BZ570" s="36"/>
      <c r="CA570" s="36"/>
      <c r="CB570" s="36"/>
      <c r="CC570" s="36"/>
    </row>
    <row r="571" spans="1:81" x14ac:dyDescent="0.2">
      <c r="A571" s="53"/>
      <c r="B571" s="54"/>
      <c r="C571" s="55"/>
      <c r="D571" s="55"/>
      <c r="E571" s="55"/>
      <c r="F571" s="55"/>
      <c r="G571" s="55"/>
      <c r="H571" s="55"/>
      <c r="I571" s="55"/>
      <c r="J571" s="55"/>
      <c r="K571" s="55"/>
      <c r="L571" s="55"/>
      <c r="M571" s="56"/>
      <c r="N571" s="57"/>
      <c r="O571" s="58"/>
      <c r="P571" s="812"/>
      <c r="Q571" s="812"/>
      <c r="R571" s="812"/>
      <c r="S571" s="59"/>
      <c r="T571" s="59"/>
      <c r="U571" s="57"/>
      <c r="V571" s="58"/>
      <c r="W571" s="58"/>
      <c r="X571" s="116"/>
      <c r="Y571" s="116"/>
      <c r="Z571" s="116"/>
      <c r="AA571" s="116"/>
      <c r="AB571" s="116"/>
      <c r="AC571" s="116"/>
      <c r="AD571" s="58"/>
      <c r="AE571" s="58"/>
      <c r="AF571" s="58"/>
      <c r="AG571" s="116"/>
      <c r="AH571" s="58"/>
      <c r="AI571" s="58"/>
      <c r="AJ571" s="58"/>
      <c r="AZ571" s="40"/>
      <c r="BA571" s="40"/>
      <c r="BB571" s="40"/>
      <c r="BX571" s="36"/>
      <c r="BY571" s="36"/>
      <c r="BZ571" s="36"/>
      <c r="CA571" s="36"/>
      <c r="CB571" s="36"/>
      <c r="CC571" s="36"/>
    </row>
    <row r="572" spans="1:81" x14ac:dyDescent="0.2">
      <c r="A572" s="53"/>
      <c r="B572" s="54"/>
      <c r="C572" s="55"/>
      <c r="D572" s="55"/>
      <c r="E572" s="55"/>
      <c r="F572" s="55"/>
      <c r="G572" s="55"/>
      <c r="H572" s="55"/>
      <c r="I572" s="55"/>
      <c r="J572" s="55"/>
      <c r="K572" s="55"/>
      <c r="L572" s="55"/>
      <c r="M572" s="56"/>
      <c r="N572" s="57"/>
      <c r="O572" s="58"/>
      <c r="P572" s="812"/>
      <c r="Q572" s="812"/>
      <c r="R572" s="812"/>
      <c r="S572" s="59"/>
      <c r="T572" s="59"/>
      <c r="U572" s="57"/>
      <c r="V572" s="58"/>
      <c r="W572" s="58"/>
      <c r="X572" s="116"/>
      <c r="Y572" s="116"/>
      <c r="Z572" s="116"/>
      <c r="AA572" s="116"/>
      <c r="AB572" s="116"/>
      <c r="AC572" s="116"/>
      <c r="AD572" s="58"/>
      <c r="AE572" s="58"/>
      <c r="AF572" s="58"/>
      <c r="AG572" s="116"/>
      <c r="AH572" s="58"/>
      <c r="AI572" s="58"/>
      <c r="AJ572" s="58"/>
      <c r="AZ572" s="40"/>
      <c r="BA572" s="40"/>
      <c r="BB572" s="40"/>
      <c r="BX572" s="36"/>
      <c r="BY572" s="36"/>
      <c r="BZ572" s="36"/>
      <c r="CA572" s="36"/>
      <c r="CB572" s="36"/>
      <c r="CC572" s="36"/>
    </row>
    <row r="573" spans="1:81" x14ac:dyDescent="0.2">
      <c r="A573" s="53"/>
      <c r="B573" s="54"/>
      <c r="C573" s="55"/>
      <c r="D573" s="55"/>
      <c r="E573" s="55"/>
      <c r="F573" s="55"/>
      <c r="G573" s="55"/>
      <c r="H573" s="55"/>
      <c r="I573" s="55"/>
      <c r="J573" s="55"/>
      <c r="K573" s="55"/>
      <c r="L573" s="55"/>
      <c r="M573" s="56"/>
      <c r="N573" s="57"/>
      <c r="O573" s="58"/>
      <c r="P573" s="812"/>
      <c r="Q573" s="812"/>
      <c r="R573" s="812"/>
      <c r="S573" s="59"/>
      <c r="T573" s="59"/>
      <c r="U573" s="57"/>
      <c r="V573" s="58"/>
      <c r="W573" s="58"/>
      <c r="X573" s="116"/>
      <c r="Y573" s="116"/>
      <c r="Z573" s="116"/>
      <c r="AA573" s="116"/>
      <c r="AB573" s="116"/>
      <c r="AC573" s="116"/>
      <c r="AD573" s="58"/>
      <c r="AE573" s="58"/>
      <c r="AF573" s="58"/>
      <c r="AG573" s="116"/>
      <c r="AH573" s="58"/>
      <c r="AI573" s="58"/>
      <c r="AJ573" s="58"/>
      <c r="AZ573" s="40"/>
      <c r="BA573" s="40"/>
      <c r="BB573" s="40"/>
      <c r="BX573" s="36"/>
      <c r="BY573" s="36"/>
      <c r="BZ573" s="36"/>
      <c r="CA573" s="36"/>
      <c r="CB573" s="36"/>
      <c r="CC573" s="36"/>
    </row>
    <row r="574" spans="1:81" x14ac:dyDescent="0.2">
      <c r="A574" s="53"/>
      <c r="B574" s="54"/>
      <c r="C574" s="55"/>
      <c r="D574" s="55"/>
      <c r="E574" s="55"/>
      <c r="F574" s="55"/>
      <c r="G574" s="55"/>
      <c r="H574" s="55"/>
      <c r="I574" s="55"/>
      <c r="J574" s="55"/>
      <c r="K574" s="55"/>
      <c r="L574" s="55"/>
      <c r="M574" s="56"/>
      <c r="N574" s="57"/>
      <c r="O574" s="58"/>
      <c r="P574" s="812"/>
      <c r="Q574" s="812"/>
      <c r="R574" s="812"/>
      <c r="S574" s="59"/>
      <c r="T574" s="59"/>
      <c r="U574" s="57"/>
      <c r="V574" s="58"/>
      <c r="W574" s="58"/>
      <c r="X574" s="116"/>
      <c r="Y574" s="116"/>
      <c r="Z574" s="116"/>
      <c r="AA574" s="116"/>
      <c r="AB574" s="116"/>
      <c r="AC574" s="116"/>
      <c r="AD574" s="58"/>
      <c r="AE574" s="58"/>
      <c r="AF574" s="58"/>
      <c r="AG574" s="116"/>
      <c r="AH574" s="58"/>
      <c r="AI574" s="58"/>
      <c r="AJ574" s="58"/>
      <c r="AZ574" s="40"/>
      <c r="BA574" s="40"/>
      <c r="BB574" s="40"/>
      <c r="BX574" s="36"/>
      <c r="BY574" s="36"/>
      <c r="BZ574" s="36"/>
      <c r="CA574" s="36"/>
      <c r="CB574" s="36"/>
      <c r="CC574" s="36"/>
    </row>
    <row r="575" spans="1:81" x14ac:dyDescent="0.2">
      <c r="A575" s="53"/>
      <c r="B575" s="54"/>
      <c r="C575" s="55"/>
      <c r="D575" s="55"/>
      <c r="E575" s="55"/>
      <c r="F575" s="55"/>
      <c r="G575" s="55"/>
      <c r="H575" s="55"/>
      <c r="I575" s="55"/>
      <c r="J575" s="55"/>
      <c r="K575" s="55"/>
      <c r="L575" s="55"/>
      <c r="M575" s="56"/>
      <c r="N575" s="57"/>
      <c r="O575" s="58"/>
      <c r="P575" s="812"/>
      <c r="Q575" s="812"/>
      <c r="R575" s="812"/>
      <c r="S575" s="59"/>
      <c r="T575" s="59"/>
      <c r="U575" s="57"/>
      <c r="V575" s="58"/>
      <c r="W575" s="58"/>
      <c r="X575" s="116"/>
      <c r="Y575" s="116"/>
      <c r="Z575" s="116"/>
      <c r="AA575" s="116"/>
      <c r="AB575" s="116"/>
      <c r="AC575" s="116"/>
      <c r="AD575" s="58"/>
      <c r="AE575" s="58"/>
      <c r="AF575" s="58"/>
      <c r="AG575" s="116"/>
      <c r="AH575" s="58"/>
      <c r="AI575" s="58"/>
      <c r="AJ575" s="58"/>
      <c r="AZ575" s="40"/>
      <c r="BA575" s="40"/>
      <c r="BB575" s="40"/>
      <c r="BX575" s="36"/>
      <c r="BY575" s="36"/>
      <c r="BZ575" s="36"/>
      <c r="CA575" s="36"/>
      <c r="CB575" s="36"/>
      <c r="CC575" s="36"/>
    </row>
    <row r="576" spans="1:81" x14ac:dyDescent="0.2">
      <c r="A576" s="53"/>
      <c r="B576" s="54"/>
      <c r="C576" s="55"/>
      <c r="D576" s="55"/>
      <c r="E576" s="55"/>
      <c r="F576" s="55"/>
      <c r="G576" s="55"/>
      <c r="H576" s="55"/>
      <c r="I576" s="55"/>
      <c r="J576" s="55"/>
      <c r="K576" s="55"/>
      <c r="L576" s="55"/>
      <c r="M576" s="56"/>
      <c r="N576" s="57"/>
      <c r="O576" s="58"/>
      <c r="P576" s="812"/>
      <c r="Q576" s="812"/>
      <c r="R576" s="812"/>
      <c r="S576" s="59"/>
      <c r="T576" s="59"/>
      <c r="U576" s="57"/>
      <c r="V576" s="58"/>
      <c r="W576" s="58"/>
      <c r="X576" s="116"/>
      <c r="Y576" s="116"/>
      <c r="Z576" s="116"/>
      <c r="AA576" s="116"/>
      <c r="AB576" s="116"/>
      <c r="AC576" s="116"/>
      <c r="AD576" s="58"/>
      <c r="AE576" s="58"/>
      <c r="AF576" s="58"/>
      <c r="AG576" s="116"/>
      <c r="AH576" s="58"/>
      <c r="AI576" s="58"/>
      <c r="AJ576" s="58"/>
      <c r="AZ576" s="40"/>
      <c r="BA576" s="40"/>
      <c r="BB576" s="40"/>
      <c r="BX576" s="36"/>
      <c r="BY576" s="36"/>
      <c r="BZ576" s="36"/>
      <c r="CA576" s="36"/>
      <c r="CB576" s="36"/>
      <c r="CC576" s="36"/>
    </row>
    <row r="577" spans="1:81" x14ac:dyDescent="0.2">
      <c r="A577" s="53"/>
      <c r="B577" s="54"/>
      <c r="C577" s="55"/>
      <c r="D577" s="55"/>
      <c r="E577" s="55"/>
      <c r="F577" s="55"/>
      <c r="G577" s="55"/>
      <c r="H577" s="55"/>
      <c r="I577" s="55"/>
      <c r="J577" s="55"/>
      <c r="K577" s="55"/>
      <c r="L577" s="55"/>
      <c r="M577" s="56"/>
      <c r="N577" s="57"/>
      <c r="O577" s="58"/>
      <c r="P577" s="812"/>
      <c r="Q577" s="812"/>
      <c r="R577" s="812"/>
      <c r="S577" s="59"/>
      <c r="T577" s="59"/>
      <c r="U577" s="57"/>
      <c r="V577" s="58"/>
      <c r="W577" s="58"/>
      <c r="X577" s="116"/>
      <c r="Y577" s="116"/>
      <c r="Z577" s="116"/>
      <c r="AA577" s="116"/>
      <c r="AB577" s="116"/>
      <c r="AC577" s="116"/>
      <c r="AD577" s="58"/>
      <c r="AE577" s="58"/>
      <c r="AF577" s="58"/>
      <c r="AG577" s="116"/>
      <c r="AH577" s="58"/>
      <c r="AI577" s="58"/>
      <c r="AJ577" s="58"/>
      <c r="AZ577" s="40"/>
      <c r="BA577" s="40"/>
      <c r="BB577" s="40"/>
      <c r="BX577" s="36"/>
      <c r="BY577" s="36"/>
      <c r="BZ577" s="36"/>
      <c r="CA577" s="36"/>
      <c r="CB577" s="36"/>
      <c r="CC577" s="36"/>
    </row>
    <row r="578" spans="1:81" x14ac:dyDescent="0.2">
      <c r="A578" s="53"/>
      <c r="B578" s="54"/>
      <c r="C578" s="55"/>
      <c r="D578" s="55"/>
      <c r="E578" s="55"/>
      <c r="F578" s="55"/>
      <c r="G578" s="55"/>
      <c r="H578" s="55"/>
      <c r="I578" s="55"/>
      <c r="J578" s="55"/>
      <c r="K578" s="55"/>
      <c r="L578" s="55"/>
      <c r="M578" s="56"/>
      <c r="N578" s="57"/>
      <c r="O578" s="58"/>
      <c r="P578" s="812"/>
      <c r="Q578" s="812"/>
      <c r="R578" s="812"/>
      <c r="S578" s="59"/>
      <c r="T578" s="59"/>
      <c r="U578" s="57"/>
      <c r="V578" s="58"/>
      <c r="W578" s="58"/>
      <c r="X578" s="116"/>
      <c r="Y578" s="116"/>
      <c r="Z578" s="116"/>
      <c r="AA578" s="116"/>
      <c r="AB578" s="116"/>
      <c r="AC578" s="116"/>
      <c r="AD578" s="58"/>
      <c r="AE578" s="58"/>
      <c r="AF578" s="58"/>
      <c r="AG578" s="116"/>
      <c r="AH578" s="58"/>
      <c r="AI578" s="58"/>
      <c r="AJ578" s="58"/>
      <c r="AZ578" s="40"/>
      <c r="BA578" s="40"/>
      <c r="BB578" s="40"/>
      <c r="BX578" s="36"/>
      <c r="BY578" s="36"/>
      <c r="BZ578" s="36"/>
      <c r="CA578" s="36"/>
      <c r="CB578" s="36"/>
      <c r="CC578" s="36"/>
    </row>
    <row r="579" spans="1:81" x14ac:dyDescent="0.2">
      <c r="A579" s="53"/>
      <c r="B579" s="54"/>
      <c r="C579" s="55"/>
      <c r="D579" s="55"/>
      <c r="E579" s="55"/>
      <c r="F579" s="55"/>
      <c r="G579" s="55"/>
      <c r="H579" s="55"/>
      <c r="I579" s="55"/>
      <c r="J579" s="55"/>
      <c r="K579" s="55"/>
      <c r="L579" s="55"/>
      <c r="M579" s="56"/>
      <c r="N579" s="57"/>
      <c r="O579" s="58"/>
      <c r="P579" s="812"/>
      <c r="Q579" s="812"/>
      <c r="R579" s="812"/>
      <c r="S579" s="59"/>
      <c r="T579" s="59"/>
      <c r="U579" s="57"/>
      <c r="V579" s="58"/>
      <c r="W579" s="58"/>
      <c r="X579" s="116"/>
      <c r="Y579" s="116"/>
      <c r="Z579" s="116"/>
      <c r="AA579" s="116"/>
      <c r="AB579" s="116"/>
      <c r="AC579" s="116"/>
      <c r="AD579" s="58"/>
      <c r="AE579" s="58"/>
      <c r="AF579" s="58"/>
      <c r="AG579" s="116"/>
      <c r="AH579" s="58"/>
      <c r="AI579" s="58"/>
      <c r="AJ579" s="58"/>
      <c r="AZ579" s="40"/>
      <c r="BA579" s="40"/>
      <c r="BB579" s="40"/>
      <c r="BX579" s="36"/>
      <c r="BY579" s="36"/>
      <c r="BZ579" s="36"/>
      <c r="CA579" s="36"/>
      <c r="CB579" s="36"/>
      <c r="CC579" s="36"/>
    </row>
    <row r="580" spans="1:81" x14ac:dyDescent="0.2">
      <c r="A580" s="53"/>
      <c r="B580" s="54"/>
      <c r="C580" s="55"/>
      <c r="D580" s="55"/>
      <c r="E580" s="55"/>
      <c r="F580" s="55"/>
      <c r="G580" s="55"/>
      <c r="H580" s="55"/>
      <c r="I580" s="55"/>
      <c r="J580" s="55"/>
      <c r="K580" s="55"/>
      <c r="L580" s="55"/>
      <c r="M580" s="56"/>
      <c r="N580" s="57"/>
      <c r="O580" s="58"/>
      <c r="P580" s="812"/>
      <c r="Q580" s="812"/>
      <c r="R580" s="812"/>
      <c r="S580" s="59"/>
      <c r="T580" s="59"/>
      <c r="U580" s="57"/>
      <c r="V580" s="58"/>
      <c r="W580" s="58"/>
      <c r="X580" s="116"/>
      <c r="Y580" s="116"/>
      <c r="Z580" s="116"/>
      <c r="AA580" s="116"/>
      <c r="AB580" s="116"/>
      <c r="AC580" s="116"/>
      <c r="AD580" s="58"/>
      <c r="AE580" s="58"/>
      <c r="AF580" s="58"/>
      <c r="AG580" s="116"/>
      <c r="AH580" s="58"/>
      <c r="AI580" s="58"/>
      <c r="AJ580" s="58"/>
      <c r="AZ580" s="40"/>
      <c r="BA580" s="40"/>
      <c r="BB580" s="40"/>
      <c r="BX580" s="36"/>
      <c r="BY580" s="36"/>
      <c r="BZ580" s="36"/>
      <c r="CA580" s="36"/>
      <c r="CB580" s="36"/>
      <c r="CC580" s="36"/>
    </row>
    <row r="581" spans="1:81" x14ac:dyDescent="0.2">
      <c r="A581" s="53"/>
      <c r="B581" s="54"/>
      <c r="C581" s="55"/>
      <c r="D581" s="55"/>
      <c r="E581" s="55"/>
      <c r="F581" s="55"/>
      <c r="G581" s="55"/>
      <c r="H581" s="55"/>
      <c r="I581" s="55"/>
      <c r="J581" s="55"/>
      <c r="K581" s="55"/>
      <c r="L581" s="55"/>
      <c r="M581" s="56"/>
      <c r="N581" s="57"/>
      <c r="O581" s="58"/>
      <c r="P581" s="812"/>
      <c r="Q581" s="812"/>
      <c r="R581" s="812"/>
      <c r="S581" s="59"/>
      <c r="T581" s="59"/>
      <c r="U581" s="57"/>
      <c r="V581" s="58"/>
      <c r="W581" s="58"/>
      <c r="X581" s="116"/>
      <c r="Y581" s="116"/>
      <c r="Z581" s="116"/>
      <c r="AA581" s="116"/>
      <c r="AB581" s="116"/>
      <c r="AC581" s="116"/>
      <c r="AD581" s="58"/>
      <c r="AE581" s="58"/>
      <c r="AF581" s="58"/>
      <c r="AG581" s="116"/>
      <c r="AH581" s="58"/>
      <c r="AI581" s="58"/>
      <c r="AJ581" s="58"/>
      <c r="AZ581" s="40"/>
      <c r="BA581" s="40"/>
      <c r="BB581" s="40"/>
      <c r="BX581" s="36"/>
      <c r="BY581" s="36"/>
      <c r="BZ581" s="36"/>
      <c r="CA581" s="36"/>
      <c r="CB581" s="36"/>
      <c r="CC581" s="36"/>
    </row>
    <row r="582" spans="1:81" x14ac:dyDescent="0.2">
      <c r="A582" s="53"/>
      <c r="B582" s="54"/>
      <c r="C582" s="55"/>
      <c r="D582" s="55"/>
      <c r="E582" s="55"/>
      <c r="F582" s="55"/>
      <c r="G582" s="55"/>
      <c r="H582" s="55"/>
      <c r="I582" s="55"/>
      <c r="J582" s="55"/>
      <c r="K582" s="55"/>
      <c r="L582" s="55"/>
      <c r="M582" s="56"/>
      <c r="N582" s="57"/>
      <c r="O582" s="58"/>
      <c r="P582" s="812"/>
      <c r="Q582" s="812"/>
      <c r="R582" s="812"/>
      <c r="S582" s="59"/>
      <c r="T582" s="59"/>
      <c r="U582" s="57"/>
      <c r="V582" s="58"/>
      <c r="W582" s="58"/>
      <c r="X582" s="116"/>
      <c r="Y582" s="116"/>
      <c r="Z582" s="116"/>
      <c r="AA582" s="116"/>
      <c r="AB582" s="116"/>
      <c r="AC582" s="116"/>
      <c r="AD582" s="58"/>
      <c r="AE582" s="58"/>
      <c r="AF582" s="58"/>
      <c r="AG582" s="116"/>
      <c r="AH582" s="58"/>
      <c r="AI582" s="58"/>
      <c r="AJ582" s="58"/>
      <c r="AZ582" s="40"/>
      <c r="BA582" s="40"/>
      <c r="BB582" s="40"/>
      <c r="BX582" s="36"/>
      <c r="BY582" s="36"/>
      <c r="BZ582" s="36"/>
      <c r="CA582" s="36"/>
      <c r="CB582" s="36"/>
      <c r="CC582" s="36"/>
    </row>
    <row r="583" spans="1:81" x14ac:dyDescent="0.2">
      <c r="A583" s="53"/>
      <c r="B583" s="54"/>
      <c r="C583" s="55"/>
      <c r="D583" s="55"/>
      <c r="E583" s="55"/>
      <c r="F583" s="55"/>
      <c r="G583" s="55"/>
      <c r="H583" s="55"/>
      <c r="I583" s="55"/>
      <c r="J583" s="55"/>
      <c r="K583" s="55"/>
      <c r="L583" s="55"/>
      <c r="M583" s="56"/>
      <c r="N583" s="57"/>
      <c r="O583" s="58"/>
      <c r="P583" s="812"/>
      <c r="Q583" s="812"/>
      <c r="R583" s="812"/>
      <c r="S583" s="59"/>
      <c r="T583" s="59"/>
      <c r="U583" s="57"/>
      <c r="V583" s="58"/>
      <c r="W583" s="58"/>
      <c r="X583" s="116"/>
      <c r="Y583" s="116"/>
      <c r="Z583" s="116"/>
      <c r="AA583" s="116"/>
      <c r="AB583" s="116"/>
      <c r="AC583" s="116"/>
      <c r="AD583" s="58"/>
      <c r="AE583" s="58"/>
      <c r="AF583" s="58"/>
      <c r="AG583" s="116"/>
      <c r="AH583" s="58"/>
      <c r="AI583" s="58"/>
      <c r="AJ583" s="58"/>
      <c r="AZ583" s="40"/>
      <c r="BA583" s="40"/>
      <c r="BB583" s="40"/>
      <c r="BX583" s="36"/>
      <c r="BY583" s="36"/>
      <c r="BZ583" s="36"/>
      <c r="CA583" s="36"/>
      <c r="CB583" s="36"/>
      <c r="CC583" s="36"/>
    </row>
    <row r="584" spans="1:81" x14ac:dyDescent="0.2">
      <c r="A584" s="53"/>
      <c r="B584" s="54"/>
      <c r="C584" s="55"/>
      <c r="D584" s="55"/>
      <c r="E584" s="55"/>
      <c r="F584" s="55"/>
      <c r="G584" s="55"/>
      <c r="H584" s="55"/>
      <c r="I584" s="55"/>
      <c r="J584" s="55"/>
      <c r="K584" s="55"/>
      <c r="L584" s="55"/>
      <c r="M584" s="56"/>
      <c r="N584" s="57"/>
      <c r="O584" s="58"/>
      <c r="P584" s="812"/>
      <c r="Q584" s="812"/>
      <c r="R584" s="812"/>
      <c r="S584" s="59"/>
      <c r="T584" s="59"/>
      <c r="U584" s="57"/>
      <c r="V584" s="58"/>
      <c r="W584" s="58"/>
      <c r="X584" s="116"/>
      <c r="Y584" s="116"/>
      <c r="Z584" s="116"/>
      <c r="AA584" s="116"/>
      <c r="AB584" s="116"/>
      <c r="AC584" s="116"/>
      <c r="AD584" s="58"/>
      <c r="AE584" s="58"/>
      <c r="AF584" s="58"/>
      <c r="AG584" s="116"/>
      <c r="AH584" s="58"/>
      <c r="AI584" s="58"/>
      <c r="AJ584" s="58"/>
      <c r="AZ584" s="40"/>
      <c r="BA584" s="40"/>
      <c r="BB584" s="40"/>
      <c r="BX584" s="36"/>
      <c r="BY584" s="36"/>
      <c r="BZ584" s="36"/>
      <c r="CA584" s="36"/>
      <c r="CB584" s="36"/>
      <c r="CC584" s="36"/>
    </row>
    <row r="585" spans="1:81" x14ac:dyDescent="0.2">
      <c r="A585" s="53"/>
      <c r="B585" s="54"/>
      <c r="C585" s="55"/>
      <c r="D585" s="55"/>
      <c r="E585" s="55"/>
      <c r="F585" s="55"/>
      <c r="G585" s="55"/>
      <c r="H585" s="55"/>
      <c r="I585" s="55"/>
      <c r="J585" s="55"/>
      <c r="K585" s="55"/>
      <c r="L585" s="55"/>
      <c r="M585" s="56"/>
      <c r="N585" s="57"/>
      <c r="O585" s="58"/>
      <c r="P585" s="812"/>
      <c r="Q585" s="812"/>
      <c r="R585" s="812"/>
      <c r="S585" s="59"/>
      <c r="T585" s="59"/>
      <c r="U585" s="57"/>
      <c r="V585" s="58"/>
      <c r="W585" s="58"/>
      <c r="X585" s="116"/>
      <c r="Y585" s="116"/>
      <c r="Z585" s="116"/>
      <c r="AA585" s="116"/>
      <c r="AB585" s="116"/>
      <c r="AC585" s="116"/>
      <c r="AD585" s="58"/>
      <c r="AE585" s="58"/>
      <c r="AF585" s="58"/>
      <c r="AG585" s="116"/>
      <c r="AH585" s="58"/>
      <c r="AI585" s="58"/>
      <c r="AJ585" s="58"/>
      <c r="AZ585" s="40"/>
      <c r="BA585" s="40"/>
      <c r="BB585" s="40"/>
      <c r="BX585" s="36"/>
      <c r="BY585" s="36"/>
      <c r="BZ585" s="36"/>
      <c r="CA585" s="36"/>
      <c r="CB585" s="36"/>
      <c r="CC585" s="36"/>
    </row>
    <row r="586" spans="1:81" x14ac:dyDescent="0.2">
      <c r="A586" s="53"/>
      <c r="B586" s="54"/>
      <c r="C586" s="55"/>
      <c r="D586" s="55"/>
      <c r="E586" s="55"/>
      <c r="F586" s="55"/>
      <c r="G586" s="55"/>
      <c r="H586" s="55"/>
      <c r="I586" s="55"/>
      <c r="J586" s="55"/>
      <c r="K586" s="55"/>
      <c r="L586" s="55"/>
      <c r="M586" s="56"/>
      <c r="N586" s="57"/>
      <c r="O586" s="58"/>
      <c r="P586" s="812"/>
      <c r="Q586" s="812"/>
      <c r="R586" s="812"/>
      <c r="S586" s="59"/>
      <c r="T586" s="59"/>
      <c r="U586" s="57"/>
      <c r="V586" s="58"/>
      <c r="W586" s="58"/>
      <c r="X586" s="116"/>
      <c r="Y586" s="116"/>
      <c r="Z586" s="116"/>
      <c r="AA586" s="116"/>
      <c r="AB586" s="116"/>
      <c r="AC586" s="116"/>
      <c r="AD586" s="58"/>
      <c r="AE586" s="58"/>
      <c r="AF586" s="58"/>
      <c r="AG586" s="116"/>
      <c r="AH586" s="58"/>
      <c r="AI586" s="58"/>
      <c r="AJ586" s="58"/>
      <c r="AZ586" s="40"/>
      <c r="BA586" s="40"/>
      <c r="BB586" s="40"/>
      <c r="BX586" s="36"/>
      <c r="BY586" s="36"/>
      <c r="BZ586" s="36"/>
      <c r="CA586" s="36"/>
      <c r="CB586" s="36"/>
      <c r="CC586" s="36"/>
    </row>
    <row r="587" spans="1:81" x14ac:dyDescent="0.2">
      <c r="A587" s="53"/>
      <c r="B587" s="54"/>
      <c r="C587" s="55"/>
      <c r="D587" s="55"/>
      <c r="E587" s="55"/>
      <c r="F587" s="55"/>
      <c r="G587" s="55"/>
      <c r="H587" s="55"/>
      <c r="I587" s="55"/>
      <c r="J587" s="55"/>
      <c r="K587" s="55"/>
      <c r="L587" s="55"/>
      <c r="M587" s="56"/>
      <c r="N587" s="57"/>
      <c r="O587" s="58"/>
      <c r="P587" s="812"/>
      <c r="Q587" s="812"/>
      <c r="R587" s="812"/>
      <c r="S587" s="59"/>
      <c r="T587" s="59"/>
      <c r="U587" s="57"/>
      <c r="V587" s="58"/>
      <c r="W587" s="58"/>
      <c r="X587" s="116"/>
      <c r="Y587" s="116"/>
      <c r="Z587" s="116"/>
      <c r="AA587" s="116"/>
      <c r="AB587" s="116"/>
      <c r="AC587" s="116"/>
      <c r="AD587" s="58"/>
      <c r="AE587" s="58"/>
      <c r="AF587" s="58"/>
      <c r="AG587" s="116"/>
      <c r="AH587" s="58"/>
      <c r="AI587" s="58"/>
      <c r="AJ587" s="58"/>
      <c r="AZ587" s="40"/>
      <c r="BA587" s="40"/>
      <c r="BB587" s="40"/>
      <c r="BX587" s="36"/>
      <c r="BY587" s="36"/>
      <c r="BZ587" s="36"/>
      <c r="CA587" s="36"/>
      <c r="CB587" s="36"/>
      <c r="CC587" s="36"/>
    </row>
    <row r="588" spans="1:81" x14ac:dyDescent="0.2">
      <c r="A588" s="53"/>
      <c r="B588" s="54"/>
      <c r="C588" s="55"/>
      <c r="D588" s="55"/>
      <c r="E588" s="55"/>
      <c r="F588" s="55"/>
      <c r="G588" s="55"/>
      <c r="H588" s="55"/>
      <c r="I588" s="55"/>
      <c r="J588" s="55"/>
      <c r="K588" s="55"/>
      <c r="L588" s="55"/>
      <c r="M588" s="56"/>
      <c r="N588" s="57"/>
      <c r="O588" s="58"/>
      <c r="P588" s="812"/>
      <c r="Q588" s="812"/>
      <c r="R588" s="812"/>
      <c r="S588" s="59"/>
      <c r="T588" s="59"/>
      <c r="U588" s="57"/>
      <c r="V588" s="58"/>
      <c r="W588" s="58"/>
      <c r="X588" s="116"/>
      <c r="Y588" s="116"/>
      <c r="Z588" s="116"/>
      <c r="AA588" s="116"/>
      <c r="AB588" s="116"/>
      <c r="AC588" s="116"/>
      <c r="AD588" s="58"/>
      <c r="AE588" s="58"/>
      <c r="AF588" s="58"/>
      <c r="AG588" s="116"/>
      <c r="AH588" s="58"/>
      <c r="AI588" s="58"/>
      <c r="AJ588" s="58"/>
      <c r="AZ588" s="40"/>
      <c r="BA588" s="40"/>
      <c r="BB588" s="40"/>
      <c r="BX588" s="36"/>
      <c r="BY588" s="36"/>
      <c r="BZ588" s="36"/>
      <c r="CA588" s="36"/>
      <c r="CB588" s="36"/>
      <c r="CC588" s="36"/>
    </row>
    <row r="589" spans="1:81" x14ac:dyDescent="0.2">
      <c r="A589" s="53"/>
      <c r="B589" s="54"/>
      <c r="C589" s="55"/>
      <c r="D589" s="55"/>
      <c r="E589" s="55"/>
      <c r="F589" s="55"/>
      <c r="G589" s="55"/>
      <c r="H589" s="55"/>
      <c r="I589" s="55"/>
      <c r="J589" s="55"/>
      <c r="K589" s="55"/>
      <c r="L589" s="55"/>
      <c r="M589" s="56"/>
      <c r="N589" s="57"/>
      <c r="O589" s="58"/>
      <c r="P589" s="812"/>
      <c r="Q589" s="812"/>
      <c r="R589" s="812"/>
      <c r="S589" s="59"/>
      <c r="T589" s="59"/>
      <c r="U589" s="57"/>
      <c r="V589" s="58"/>
      <c r="W589" s="58"/>
      <c r="X589" s="116"/>
      <c r="Y589" s="116"/>
      <c r="Z589" s="116"/>
      <c r="AA589" s="116"/>
      <c r="AB589" s="116"/>
      <c r="AC589" s="116"/>
      <c r="AD589" s="58"/>
      <c r="AE589" s="58"/>
      <c r="AF589" s="58"/>
      <c r="AG589" s="116"/>
      <c r="AH589" s="58"/>
      <c r="AI589" s="58"/>
      <c r="AJ589" s="58"/>
      <c r="AZ589" s="40"/>
      <c r="BA589" s="40"/>
      <c r="BB589" s="40"/>
      <c r="BX589" s="36"/>
      <c r="BY589" s="36"/>
      <c r="BZ589" s="36"/>
      <c r="CA589" s="36"/>
      <c r="CB589" s="36"/>
      <c r="CC589" s="36"/>
    </row>
    <row r="590" spans="1:81" x14ac:dyDescent="0.2">
      <c r="A590" s="53"/>
      <c r="B590" s="54"/>
      <c r="C590" s="55"/>
      <c r="D590" s="55"/>
      <c r="E590" s="55"/>
      <c r="F590" s="55"/>
      <c r="G590" s="55"/>
      <c r="H590" s="55"/>
      <c r="I590" s="55"/>
      <c r="J590" s="55"/>
      <c r="K590" s="55"/>
      <c r="L590" s="55"/>
      <c r="M590" s="56"/>
      <c r="N590" s="57"/>
      <c r="O590" s="58"/>
      <c r="P590" s="812"/>
      <c r="Q590" s="812"/>
      <c r="R590" s="812"/>
      <c r="S590" s="59"/>
      <c r="T590" s="59"/>
      <c r="U590" s="57"/>
      <c r="V590" s="58"/>
      <c r="W590" s="58"/>
      <c r="X590" s="116"/>
      <c r="Y590" s="116"/>
      <c r="Z590" s="116"/>
      <c r="AA590" s="116"/>
      <c r="AB590" s="116"/>
      <c r="AC590" s="116"/>
      <c r="AD590" s="58"/>
      <c r="AE590" s="58"/>
      <c r="AF590" s="58"/>
      <c r="AG590" s="116"/>
      <c r="AH590" s="58"/>
      <c r="AI590" s="58"/>
      <c r="AJ590" s="58"/>
      <c r="AZ590" s="40"/>
      <c r="BA590" s="40"/>
      <c r="BB590" s="40"/>
      <c r="BX590" s="36"/>
      <c r="BY590" s="36"/>
      <c r="BZ590" s="36"/>
      <c r="CA590" s="36"/>
      <c r="CB590" s="36"/>
      <c r="CC590" s="36"/>
    </row>
    <row r="591" spans="1:81" x14ac:dyDescent="0.2">
      <c r="A591" s="53"/>
      <c r="B591" s="54"/>
      <c r="C591" s="55"/>
      <c r="D591" s="55"/>
      <c r="E591" s="55"/>
      <c r="F591" s="55"/>
      <c r="G591" s="55"/>
      <c r="H591" s="55"/>
      <c r="I591" s="55"/>
      <c r="J591" s="55"/>
      <c r="K591" s="55"/>
      <c r="L591" s="55"/>
      <c r="M591" s="56"/>
      <c r="N591" s="57"/>
      <c r="O591" s="58"/>
      <c r="P591" s="812"/>
      <c r="Q591" s="812"/>
      <c r="R591" s="812"/>
      <c r="S591" s="59"/>
      <c r="T591" s="59"/>
      <c r="U591" s="57"/>
      <c r="V591" s="58"/>
      <c r="W591" s="58"/>
      <c r="X591" s="116"/>
      <c r="Y591" s="116"/>
      <c r="Z591" s="116"/>
      <c r="AA591" s="116"/>
      <c r="AB591" s="116"/>
      <c r="AC591" s="116"/>
      <c r="AD591" s="58"/>
      <c r="AE591" s="58"/>
      <c r="AF591" s="58"/>
      <c r="AG591" s="116"/>
      <c r="AH591" s="58"/>
      <c r="AI591" s="58"/>
      <c r="AJ591" s="58"/>
      <c r="AZ591" s="40"/>
      <c r="BA591" s="40"/>
      <c r="BB591" s="40"/>
      <c r="BX591" s="36"/>
      <c r="BY591" s="36"/>
      <c r="BZ591" s="36"/>
      <c r="CA591" s="36"/>
      <c r="CB591" s="36"/>
      <c r="CC591" s="36"/>
    </row>
    <row r="592" spans="1:81" x14ac:dyDescent="0.2">
      <c r="A592" s="53"/>
      <c r="B592" s="54"/>
      <c r="C592" s="55"/>
      <c r="D592" s="55"/>
      <c r="E592" s="55"/>
      <c r="F592" s="55"/>
      <c r="G592" s="55"/>
      <c r="H592" s="55"/>
      <c r="I592" s="55"/>
      <c r="J592" s="55"/>
      <c r="K592" s="55"/>
      <c r="L592" s="55"/>
      <c r="M592" s="56"/>
      <c r="N592" s="57"/>
      <c r="O592" s="58"/>
      <c r="P592" s="812"/>
      <c r="Q592" s="812"/>
      <c r="R592" s="812"/>
      <c r="S592" s="59"/>
      <c r="T592" s="59"/>
      <c r="U592" s="57"/>
      <c r="V592" s="58"/>
      <c r="W592" s="58"/>
      <c r="X592" s="116"/>
      <c r="Y592" s="116"/>
      <c r="Z592" s="116"/>
      <c r="AA592" s="116"/>
      <c r="AB592" s="116"/>
      <c r="AC592" s="116"/>
      <c r="AD592" s="58"/>
      <c r="AE592" s="58"/>
      <c r="AF592" s="58"/>
      <c r="AG592" s="116"/>
      <c r="AH592" s="58"/>
      <c r="AI592" s="58"/>
      <c r="AJ592" s="58"/>
      <c r="AZ592" s="40"/>
      <c r="BA592" s="40"/>
      <c r="BB592" s="40"/>
      <c r="BX592" s="36"/>
      <c r="BY592" s="36"/>
      <c r="BZ592" s="36"/>
      <c r="CA592" s="36"/>
      <c r="CB592" s="36"/>
      <c r="CC592" s="36"/>
    </row>
    <row r="593" spans="1:81" x14ac:dyDescent="0.2">
      <c r="A593" s="53"/>
      <c r="B593" s="54"/>
      <c r="C593" s="55"/>
      <c r="D593" s="55"/>
      <c r="E593" s="55"/>
      <c r="F593" s="55"/>
      <c r="G593" s="55"/>
      <c r="H593" s="55"/>
      <c r="I593" s="55"/>
      <c r="J593" s="55"/>
      <c r="K593" s="55"/>
      <c r="L593" s="55"/>
      <c r="M593" s="56"/>
      <c r="N593" s="57"/>
      <c r="O593" s="58"/>
      <c r="P593" s="812"/>
      <c r="Q593" s="812"/>
      <c r="R593" s="812"/>
      <c r="S593" s="59"/>
      <c r="T593" s="59"/>
      <c r="U593" s="57"/>
      <c r="V593" s="58"/>
      <c r="W593" s="58"/>
      <c r="X593" s="116"/>
      <c r="Y593" s="116"/>
      <c r="Z593" s="116"/>
      <c r="AA593" s="116"/>
      <c r="AB593" s="116"/>
      <c r="AC593" s="116"/>
      <c r="AD593" s="58"/>
      <c r="AE593" s="58"/>
      <c r="AF593" s="58"/>
      <c r="AG593" s="116"/>
      <c r="AH593" s="58"/>
      <c r="AI593" s="58"/>
      <c r="AJ593" s="58"/>
      <c r="AZ593" s="40"/>
      <c r="BA593" s="40"/>
      <c r="BB593" s="40"/>
      <c r="BX593" s="36"/>
      <c r="BY593" s="36"/>
      <c r="BZ593" s="36"/>
      <c r="CA593" s="36"/>
      <c r="CB593" s="36"/>
      <c r="CC593" s="36"/>
    </row>
    <row r="594" spans="1:81" x14ac:dyDescent="0.2">
      <c r="A594" s="53"/>
      <c r="B594" s="54"/>
      <c r="C594" s="55"/>
      <c r="D594" s="55"/>
      <c r="E594" s="55"/>
      <c r="F594" s="55"/>
      <c r="G594" s="55"/>
      <c r="H594" s="55"/>
      <c r="I594" s="55"/>
      <c r="J594" s="55"/>
      <c r="K594" s="55"/>
      <c r="L594" s="55"/>
      <c r="M594" s="56"/>
      <c r="N594" s="57"/>
      <c r="O594" s="58"/>
      <c r="P594" s="812"/>
      <c r="Q594" s="812"/>
      <c r="R594" s="812"/>
      <c r="S594" s="59"/>
      <c r="T594" s="59"/>
      <c r="U594" s="57"/>
      <c r="V594" s="58"/>
      <c r="W594" s="58"/>
      <c r="X594" s="116"/>
      <c r="Y594" s="116"/>
      <c r="Z594" s="116"/>
      <c r="AA594" s="116"/>
      <c r="AB594" s="116"/>
      <c r="AC594" s="116"/>
      <c r="AD594" s="58"/>
      <c r="AE594" s="58"/>
      <c r="AF594" s="58"/>
      <c r="AG594" s="116"/>
      <c r="AH594" s="58"/>
      <c r="AI594" s="58"/>
      <c r="AJ594" s="58"/>
      <c r="AZ594" s="40"/>
      <c r="BA594" s="40"/>
      <c r="BB594" s="40"/>
      <c r="BX594" s="36"/>
      <c r="BY594" s="36"/>
      <c r="BZ594" s="36"/>
      <c r="CA594" s="36"/>
      <c r="CB594" s="36"/>
      <c r="CC594" s="36"/>
    </row>
    <row r="595" spans="1:81" x14ac:dyDescent="0.2">
      <c r="A595" s="53"/>
      <c r="B595" s="54"/>
      <c r="C595" s="55"/>
      <c r="D595" s="55"/>
      <c r="E595" s="55"/>
      <c r="F595" s="55"/>
      <c r="G595" s="55"/>
      <c r="H595" s="55"/>
      <c r="I595" s="55"/>
      <c r="J595" s="55"/>
      <c r="K595" s="55"/>
      <c r="L595" s="55"/>
      <c r="M595" s="56"/>
      <c r="N595" s="57"/>
      <c r="O595" s="58"/>
      <c r="P595" s="812"/>
      <c r="Q595" s="812"/>
      <c r="R595" s="812"/>
      <c r="S595" s="59"/>
      <c r="T595" s="59"/>
      <c r="U595" s="57"/>
      <c r="V595" s="58"/>
      <c r="W595" s="58"/>
      <c r="X595" s="116"/>
      <c r="Y595" s="116"/>
      <c r="Z595" s="116"/>
      <c r="AA595" s="116"/>
      <c r="AB595" s="116"/>
      <c r="AC595" s="116"/>
      <c r="AD595" s="58"/>
      <c r="AE595" s="58"/>
      <c r="AF595" s="58"/>
      <c r="AG595" s="116"/>
      <c r="AH595" s="58"/>
      <c r="AI595" s="58"/>
      <c r="AJ595" s="58"/>
      <c r="AZ595" s="40"/>
      <c r="BA595" s="40"/>
      <c r="BB595" s="40"/>
      <c r="BX595" s="36"/>
      <c r="BY595" s="36"/>
      <c r="BZ595" s="36"/>
      <c r="CA595" s="36"/>
      <c r="CB595" s="36"/>
      <c r="CC595" s="36"/>
    </row>
    <row r="596" spans="1:81" x14ac:dyDescent="0.2">
      <c r="A596" s="53"/>
      <c r="B596" s="54"/>
      <c r="C596" s="55"/>
      <c r="D596" s="55"/>
      <c r="E596" s="55"/>
      <c r="F596" s="55"/>
      <c r="G596" s="55"/>
      <c r="H596" s="55"/>
      <c r="I596" s="55"/>
      <c r="J596" s="55"/>
      <c r="K596" s="55"/>
      <c r="L596" s="55"/>
      <c r="M596" s="56"/>
      <c r="N596" s="57"/>
      <c r="O596" s="58"/>
      <c r="P596" s="812"/>
      <c r="Q596" s="812"/>
      <c r="R596" s="812"/>
      <c r="S596" s="59"/>
      <c r="T596" s="59"/>
      <c r="U596" s="57"/>
      <c r="V596" s="58"/>
      <c r="W596" s="58"/>
      <c r="X596" s="116"/>
      <c r="Y596" s="116"/>
      <c r="Z596" s="116"/>
      <c r="AA596" s="116"/>
      <c r="AB596" s="116"/>
      <c r="AC596" s="116"/>
      <c r="AD596" s="58"/>
      <c r="AE596" s="58"/>
      <c r="AF596" s="58"/>
      <c r="AG596" s="116"/>
      <c r="AH596" s="58"/>
      <c r="AI596" s="58"/>
      <c r="AJ596" s="58"/>
      <c r="AZ596" s="40"/>
      <c r="BA596" s="40"/>
      <c r="BB596" s="40"/>
      <c r="BX596" s="36"/>
      <c r="BY596" s="36"/>
      <c r="BZ596" s="36"/>
      <c r="CA596" s="36"/>
      <c r="CB596" s="36"/>
      <c r="CC596" s="36"/>
    </row>
    <row r="597" spans="1:81" x14ac:dyDescent="0.2">
      <c r="A597" s="53"/>
      <c r="B597" s="54"/>
      <c r="C597" s="55"/>
      <c r="D597" s="55"/>
      <c r="E597" s="55"/>
      <c r="F597" s="55"/>
      <c r="G597" s="55"/>
      <c r="H597" s="55"/>
      <c r="I597" s="55"/>
      <c r="J597" s="55"/>
      <c r="K597" s="55"/>
      <c r="L597" s="55"/>
      <c r="M597" s="56"/>
      <c r="N597" s="57"/>
      <c r="O597" s="58"/>
      <c r="P597" s="812"/>
      <c r="Q597" s="812"/>
      <c r="R597" s="812"/>
      <c r="S597" s="59"/>
      <c r="T597" s="59"/>
      <c r="U597" s="57"/>
      <c r="V597" s="58"/>
      <c r="W597" s="58"/>
      <c r="X597" s="116"/>
      <c r="Y597" s="116"/>
      <c r="Z597" s="116"/>
      <c r="AA597" s="116"/>
      <c r="AB597" s="116"/>
      <c r="AC597" s="116"/>
      <c r="AD597" s="58"/>
      <c r="AE597" s="58"/>
      <c r="AF597" s="58"/>
      <c r="AG597" s="116"/>
      <c r="AH597" s="58"/>
      <c r="AI597" s="58"/>
      <c r="AJ597" s="58"/>
      <c r="AZ597" s="40"/>
      <c r="BA597" s="40"/>
      <c r="BB597" s="40"/>
      <c r="BX597" s="36"/>
      <c r="BY597" s="36"/>
      <c r="BZ597" s="36"/>
      <c r="CA597" s="36"/>
      <c r="CB597" s="36"/>
      <c r="CC597" s="36"/>
    </row>
    <row r="598" spans="1:81" x14ac:dyDescent="0.2">
      <c r="A598" s="53"/>
      <c r="B598" s="54"/>
      <c r="C598" s="55"/>
      <c r="D598" s="55"/>
      <c r="E598" s="55"/>
      <c r="F598" s="55"/>
      <c r="G598" s="55"/>
      <c r="H598" s="55"/>
      <c r="I598" s="55"/>
      <c r="J598" s="55"/>
      <c r="K598" s="55"/>
      <c r="L598" s="55"/>
      <c r="M598" s="56"/>
      <c r="N598" s="57"/>
      <c r="O598" s="58"/>
      <c r="P598" s="812"/>
      <c r="Q598" s="812"/>
      <c r="R598" s="812"/>
      <c r="S598" s="59"/>
      <c r="T598" s="59"/>
      <c r="U598" s="57"/>
      <c r="V598" s="58"/>
      <c r="W598" s="58"/>
      <c r="X598" s="116"/>
      <c r="Y598" s="116"/>
      <c r="Z598" s="116"/>
      <c r="AA598" s="116"/>
      <c r="AB598" s="116"/>
      <c r="AC598" s="116"/>
      <c r="AD598" s="58"/>
      <c r="AE598" s="58"/>
      <c r="AF598" s="58"/>
      <c r="AG598" s="116"/>
      <c r="AH598" s="58"/>
      <c r="AI598" s="58"/>
      <c r="AJ598" s="58"/>
      <c r="AZ598" s="40"/>
      <c r="BA598" s="40"/>
      <c r="BB598" s="40"/>
      <c r="BX598" s="36"/>
      <c r="BY598" s="36"/>
      <c r="BZ598" s="36"/>
      <c r="CA598" s="36"/>
      <c r="CB598" s="36"/>
      <c r="CC598" s="36"/>
    </row>
    <row r="599" spans="1:81" x14ac:dyDescent="0.2">
      <c r="A599" s="53"/>
      <c r="B599" s="54"/>
      <c r="C599" s="55"/>
      <c r="D599" s="55"/>
      <c r="E599" s="55"/>
      <c r="F599" s="55"/>
      <c r="G599" s="55"/>
      <c r="H599" s="55"/>
      <c r="I599" s="55"/>
      <c r="J599" s="55"/>
      <c r="K599" s="55"/>
      <c r="L599" s="55"/>
      <c r="M599" s="56"/>
      <c r="N599" s="57"/>
      <c r="O599" s="58"/>
      <c r="P599" s="812"/>
      <c r="Q599" s="812"/>
      <c r="R599" s="812"/>
      <c r="S599" s="59"/>
      <c r="T599" s="59"/>
      <c r="U599" s="57"/>
      <c r="V599" s="58"/>
      <c r="W599" s="58"/>
      <c r="X599" s="116"/>
      <c r="Y599" s="116"/>
      <c r="Z599" s="116"/>
      <c r="AA599" s="116"/>
      <c r="AB599" s="116"/>
      <c r="AC599" s="116"/>
      <c r="AD599" s="58"/>
      <c r="AE599" s="58"/>
      <c r="AF599" s="58"/>
      <c r="AG599" s="116"/>
      <c r="AH599" s="58"/>
      <c r="AI599" s="58"/>
      <c r="AJ599" s="58"/>
      <c r="AZ599" s="40"/>
      <c r="BA599" s="40"/>
      <c r="BB599" s="40"/>
      <c r="BX599" s="36"/>
      <c r="BY599" s="36"/>
      <c r="BZ599" s="36"/>
      <c r="CA599" s="36"/>
      <c r="CB599" s="36"/>
      <c r="CC599" s="36"/>
    </row>
    <row r="600" spans="1:81" x14ac:dyDescent="0.2">
      <c r="A600" s="53"/>
      <c r="B600" s="54"/>
      <c r="C600" s="55"/>
      <c r="D600" s="55"/>
      <c r="E600" s="55"/>
      <c r="F600" s="55"/>
      <c r="G600" s="55"/>
      <c r="H600" s="55"/>
      <c r="I600" s="55"/>
      <c r="J600" s="55"/>
      <c r="K600" s="55"/>
      <c r="L600" s="55"/>
      <c r="M600" s="56"/>
      <c r="N600" s="57"/>
      <c r="O600" s="58"/>
      <c r="P600" s="812"/>
      <c r="Q600" s="812"/>
      <c r="R600" s="812"/>
      <c r="S600" s="59"/>
      <c r="T600" s="59"/>
      <c r="U600" s="57"/>
      <c r="V600" s="58"/>
      <c r="W600" s="58"/>
      <c r="X600" s="116"/>
      <c r="Y600" s="116"/>
      <c r="Z600" s="116"/>
      <c r="AA600" s="116"/>
      <c r="AB600" s="116"/>
      <c r="AC600" s="116"/>
      <c r="AD600" s="58"/>
      <c r="AE600" s="58"/>
      <c r="AF600" s="58"/>
      <c r="AG600" s="116"/>
      <c r="AH600" s="58"/>
      <c r="AI600" s="58"/>
      <c r="AJ600" s="58"/>
      <c r="AZ600" s="40"/>
      <c r="BA600" s="40"/>
      <c r="BB600" s="40"/>
      <c r="BX600" s="36"/>
      <c r="BY600" s="36"/>
      <c r="BZ600" s="36"/>
      <c r="CA600" s="36"/>
      <c r="CB600" s="36"/>
      <c r="CC600" s="36"/>
    </row>
    <row r="601" spans="1:81" x14ac:dyDescent="0.2">
      <c r="A601" s="53"/>
      <c r="B601" s="54"/>
      <c r="C601" s="55"/>
      <c r="D601" s="55"/>
      <c r="E601" s="55"/>
      <c r="F601" s="55"/>
      <c r="G601" s="55"/>
      <c r="H601" s="55"/>
      <c r="I601" s="55"/>
      <c r="J601" s="55"/>
      <c r="K601" s="55"/>
      <c r="L601" s="55"/>
      <c r="M601" s="56"/>
      <c r="N601" s="57"/>
      <c r="O601" s="58"/>
      <c r="P601" s="812"/>
      <c r="Q601" s="812"/>
      <c r="R601" s="812"/>
      <c r="S601" s="59"/>
      <c r="T601" s="59"/>
      <c r="U601" s="57"/>
      <c r="V601" s="58"/>
      <c r="W601" s="58"/>
      <c r="X601" s="116"/>
      <c r="Y601" s="116"/>
      <c r="Z601" s="116"/>
      <c r="AA601" s="116"/>
      <c r="AB601" s="116"/>
      <c r="AC601" s="116"/>
      <c r="AD601" s="58"/>
      <c r="AE601" s="58"/>
      <c r="AF601" s="58"/>
      <c r="AG601" s="116"/>
      <c r="AH601" s="58"/>
      <c r="AI601" s="58"/>
      <c r="AJ601" s="58"/>
      <c r="AZ601" s="40"/>
      <c r="BA601" s="40"/>
      <c r="BB601" s="40"/>
      <c r="BX601" s="36"/>
      <c r="BY601" s="36"/>
      <c r="BZ601" s="36"/>
      <c r="CA601" s="36"/>
      <c r="CB601" s="36"/>
      <c r="CC601" s="36"/>
    </row>
    <row r="602" spans="1:81" x14ac:dyDescent="0.2">
      <c r="A602" s="53"/>
      <c r="B602" s="54"/>
      <c r="C602" s="55"/>
      <c r="D602" s="55"/>
      <c r="E602" s="55"/>
      <c r="F602" s="55"/>
      <c r="G602" s="55"/>
      <c r="H602" s="55"/>
      <c r="I602" s="55"/>
      <c r="J602" s="55"/>
      <c r="K602" s="55"/>
      <c r="L602" s="55"/>
      <c r="M602" s="56"/>
      <c r="N602" s="57"/>
      <c r="O602" s="58"/>
      <c r="P602" s="812"/>
      <c r="Q602" s="812"/>
      <c r="R602" s="812"/>
      <c r="S602" s="59"/>
      <c r="T602" s="59"/>
      <c r="U602" s="57"/>
      <c r="V602" s="58"/>
      <c r="W602" s="58"/>
      <c r="X602" s="116"/>
      <c r="Y602" s="116"/>
      <c r="Z602" s="116"/>
      <c r="AA602" s="116"/>
      <c r="AB602" s="116"/>
      <c r="AC602" s="116"/>
      <c r="AD602" s="58"/>
      <c r="AE602" s="58"/>
      <c r="AF602" s="58"/>
      <c r="AG602" s="116"/>
      <c r="AH602" s="58"/>
      <c r="AI602" s="58"/>
      <c r="AJ602" s="58"/>
      <c r="AZ602" s="40"/>
      <c r="BA602" s="40"/>
      <c r="BB602" s="40"/>
      <c r="BX602" s="36"/>
      <c r="BY602" s="36"/>
      <c r="BZ602" s="36"/>
      <c r="CA602" s="36"/>
      <c r="CB602" s="36"/>
      <c r="CC602" s="36"/>
    </row>
    <row r="603" spans="1:81" x14ac:dyDescent="0.2">
      <c r="A603" s="53"/>
      <c r="B603" s="54"/>
      <c r="C603" s="55"/>
      <c r="D603" s="55"/>
      <c r="E603" s="55"/>
      <c r="F603" s="55"/>
      <c r="G603" s="55"/>
      <c r="H603" s="55"/>
      <c r="I603" s="55"/>
      <c r="J603" s="55"/>
      <c r="K603" s="55"/>
      <c r="L603" s="55"/>
      <c r="M603" s="56"/>
      <c r="N603" s="57"/>
      <c r="O603" s="58"/>
      <c r="P603" s="812"/>
      <c r="Q603" s="812"/>
      <c r="R603" s="812"/>
      <c r="S603" s="59"/>
      <c r="T603" s="59"/>
      <c r="U603" s="57"/>
      <c r="V603" s="58"/>
      <c r="W603" s="58"/>
      <c r="X603" s="116"/>
      <c r="Y603" s="116"/>
      <c r="Z603" s="116"/>
      <c r="AA603" s="116"/>
      <c r="AB603" s="116"/>
      <c r="AC603" s="116"/>
      <c r="AD603" s="58"/>
      <c r="AE603" s="58"/>
      <c r="AF603" s="58"/>
      <c r="AG603" s="116"/>
      <c r="AH603" s="58"/>
      <c r="AI603" s="58"/>
      <c r="AJ603" s="58"/>
      <c r="AZ603" s="40"/>
      <c r="BA603" s="40"/>
      <c r="BB603" s="40"/>
      <c r="BX603" s="36"/>
      <c r="BY603" s="36"/>
      <c r="BZ603" s="36"/>
      <c r="CA603" s="36"/>
      <c r="CB603" s="36"/>
      <c r="CC603" s="36"/>
    </row>
    <row r="604" spans="1:81" x14ac:dyDescent="0.2">
      <c r="A604" s="53"/>
      <c r="B604" s="54"/>
      <c r="C604" s="55"/>
      <c r="D604" s="55"/>
      <c r="E604" s="55"/>
      <c r="F604" s="55"/>
      <c r="G604" s="55"/>
      <c r="H604" s="55"/>
      <c r="I604" s="55"/>
      <c r="J604" s="55"/>
      <c r="K604" s="55"/>
      <c r="L604" s="55"/>
      <c r="M604" s="56"/>
      <c r="N604" s="57"/>
      <c r="O604" s="58"/>
      <c r="P604" s="812"/>
      <c r="Q604" s="812"/>
      <c r="R604" s="812"/>
      <c r="S604" s="59"/>
      <c r="T604" s="59"/>
      <c r="U604" s="57"/>
      <c r="V604" s="58"/>
      <c r="W604" s="58"/>
      <c r="X604" s="116"/>
      <c r="Y604" s="116"/>
      <c r="Z604" s="116"/>
      <c r="AA604" s="116"/>
      <c r="AB604" s="116"/>
      <c r="AC604" s="116"/>
      <c r="AD604" s="58"/>
      <c r="AE604" s="58"/>
      <c r="AF604" s="58"/>
      <c r="AG604" s="116"/>
      <c r="AH604" s="58"/>
      <c r="AI604" s="58"/>
      <c r="AJ604" s="58"/>
      <c r="AZ604" s="40"/>
      <c r="BA604" s="40"/>
      <c r="BB604" s="40"/>
      <c r="BX604" s="36"/>
      <c r="BY604" s="36"/>
      <c r="BZ604" s="36"/>
      <c r="CA604" s="36"/>
      <c r="CB604" s="36"/>
      <c r="CC604" s="36"/>
    </row>
    <row r="605" spans="1:81" x14ac:dyDescent="0.2">
      <c r="A605" s="53"/>
      <c r="B605" s="54"/>
      <c r="C605" s="55"/>
      <c r="D605" s="55"/>
      <c r="E605" s="55"/>
      <c r="F605" s="55"/>
      <c r="G605" s="55"/>
      <c r="H605" s="55"/>
      <c r="I605" s="55"/>
      <c r="J605" s="55"/>
      <c r="K605" s="55"/>
      <c r="L605" s="55"/>
      <c r="M605" s="56"/>
      <c r="N605" s="57"/>
      <c r="O605" s="58"/>
      <c r="P605" s="812"/>
      <c r="Q605" s="812"/>
      <c r="R605" s="812"/>
      <c r="S605" s="59"/>
      <c r="T605" s="59"/>
      <c r="U605" s="57"/>
      <c r="V605" s="58"/>
      <c r="W605" s="58"/>
      <c r="X605" s="116"/>
      <c r="Y605" s="116"/>
      <c r="Z605" s="116"/>
      <c r="AA605" s="116"/>
      <c r="AB605" s="116"/>
      <c r="AC605" s="116"/>
      <c r="AD605" s="58"/>
      <c r="AE605" s="58"/>
      <c r="AF605" s="58"/>
      <c r="AG605" s="116"/>
      <c r="AH605" s="58"/>
      <c r="AI605" s="58"/>
      <c r="AJ605" s="58"/>
      <c r="AZ605" s="40"/>
      <c r="BA605" s="40"/>
      <c r="BB605" s="40"/>
      <c r="BX605" s="36"/>
      <c r="BY605" s="36"/>
      <c r="BZ605" s="36"/>
      <c r="CA605" s="36"/>
      <c r="CB605" s="36"/>
      <c r="CC605" s="36"/>
    </row>
    <row r="606" spans="1:81" x14ac:dyDescent="0.2">
      <c r="A606" s="53"/>
      <c r="B606" s="54"/>
      <c r="C606" s="55"/>
      <c r="D606" s="55"/>
      <c r="E606" s="55"/>
      <c r="F606" s="55"/>
      <c r="G606" s="55"/>
      <c r="H606" s="55"/>
      <c r="I606" s="55"/>
      <c r="J606" s="55"/>
      <c r="K606" s="55"/>
      <c r="L606" s="55"/>
      <c r="M606" s="56"/>
      <c r="N606" s="57"/>
      <c r="O606" s="58"/>
      <c r="P606" s="812"/>
      <c r="Q606" s="812"/>
      <c r="R606" s="812"/>
      <c r="S606" s="59"/>
      <c r="T606" s="59"/>
      <c r="U606" s="57"/>
      <c r="V606" s="58"/>
      <c r="W606" s="58"/>
      <c r="X606" s="116"/>
      <c r="Y606" s="116"/>
      <c r="Z606" s="116"/>
      <c r="AA606" s="116"/>
      <c r="AB606" s="116"/>
      <c r="AC606" s="116"/>
      <c r="AD606" s="58"/>
      <c r="AE606" s="58"/>
      <c r="AF606" s="58"/>
      <c r="AG606" s="116"/>
      <c r="AH606" s="58"/>
      <c r="AI606" s="58"/>
      <c r="AJ606" s="58"/>
      <c r="AZ606" s="40"/>
      <c r="BA606" s="40"/>
      <c r="BB606" s="40"/>
      <c r="BX606" s="36"/>
      <c r="BY606" s="36"/>
      <c r="BZ606" s="36"/>
      <c r="CA606" s="36"/>
      <c r="CB606" s="36"/>
      <c r="CC606" s="36"/>
    </row>
    <row r="607" spans="1:81" x14ac:dyDescent="0.2">
      <c r="A607" s="53"/>
      <c r="B607" s="54"/>
      <c r="C607" s="55"/>
      <c r="D607" s="55"/>
      <c r="E607" s="55"/>
      <c r="F607" s="55"/>
      <c r="G607" s="55"/>
      <c r="H607" s="55"/>
      <c r="I607" s="55"/>
      <c r="J607" s="55"/>
      <c r="K607" s="55"/>
      <c r="L607" s="55"/>
      <c r="M607" s="56"/>
      <c r="N607" s="57"/>
      <c r="O607" s="58"/>
      <c r="P607" s="812"/>
      <c r="Q607" s="812"/>
      <c r="R607" s="812"/>
      <c r="S607" s="59"/>
      <c r="T607" s="59"/>
      <c r="U607" s="57"/>
      <c r="V607" s="58"/>
      <c r="W607" s="58"/>
      <c r="X607" s="116"/>
      <c r="Y607" s="116"/>
      <c r="Z607" s="116"/>
      <c r="AA607" s="116"/>
      <c r="AB607" s="116"/>
      <c r="AC607" s="116"/>
      <c r="AD607" s="58"/>
      <c r="AE607" s="58"/>
      <c r="AF607" s="58"/>
      <c r="AG607" s="116"/>
      <c r="AH607" s="58"/>
      <c r="AI607" s="58"/>
      <c r="AJ607" s="58"/>
      <c r="AZ607" s="40"/>
      <c r="BA607" s="40"/>
      <c r="BB607" s="40"/>
      <c r="BX607" s="36"/>
      <c r="BY607" s="36"/>
      <c r="BZ607" s="36"/>
      <c r="CA607" s="36"/>
      <c r="CB607" s="36"/>
      <c r="CC607" s="36"/>
    </row>
    <row r="608" spans="1:81" x14ac:dyDescent="0.2">
      <c r="A608" s="53"/>
      <c r="B608" s="54"/>
      <c r="C608" s="55"/>
      <c r="D608" s="55"/>
      <c r="E608" s="55"/>
      <c r="F608" s="55"/>
      <c r="G608" s="55"/>
      <c r="H608" s="55"/>
      <c r="I608" s="55"/>
      <c r="J608" s="55"/>
      <c r="K608" s="55"/>
      <c r="L608" s="55"/>
      <c r="M608" s="56"/>
      <c r="N608" s="57"/>
      <c r="O608" s="58"/>
      <c r="P608" s="812"/>
      <c r="Q608" s="812"/>
      <c r="R608" s="812"/>
      <c r="S608" s="59"/>
      <c r="T608" s="59"/>
      <c r="U608" s="57"/>
      <c r="V608" s="58"/>
      <c r="W608" s="58"/>
      <c r="X608" s="116"/>
      <c r="Y608" s="116"/>
      <c r="Z608" s="116"/>
      <c r="AA608" s="116"/>
      <c r="AB608" s="116"/>
      <c r="AC608" s="116"/>
      <c r="AD608" s="58"/>
      <c r="AE608" s="58"/>
      <c r="AF608" s="58"/>
      <c r="AG608" s="116"/>
      <c r="AH608" s="58"/>
      <c r="AI608" s="58"/>
      <c r="AJ608" s="58"/>
      <c r="AZ608" s="40"/>
      <c r="BA608" s="40"/>
      <c r="BB608" s="40"/>
      <c r="BX608" s="36"/>
      <c r="BY608" s="36"/>
      <c r="BZ608" s="36"/>
      <c r="CA608" s="36"/>
      <c r="CB608" s="36"/>
      <c r="CC608" s="36"/>
    </row>
    <row r="609" spans="1:81" x14ac:dyDescent="0.2">
      <c r="A609" s="53"/>
      <c r="B609" s="54"/>
      <c r="C609" s="55"/>
      <c r="D609" s="55"/>
      <c r="E609" s="55"/>
      <c r="F609" s="55"/>
      <c r="G609" s="55"/>
      <c r="H609" s="55"/>
      <c r="I609" s="55"/>
      <c r="J609" s="55"/>
      <c r="K609" s="55"/>
      <c r="L609" s="55"/>
      <c r="M609" s="56"/>
      <c r="N609" s="57"/>
      <c r="O609" s="58"/>
      <c r="P609" s="812"/>
      <c r="Q609" s="812"/>
      <c r="R609" s="812"/>
      <c r="S609" s="59"/>
      <c r="T609" s="59"/>
      <c r="U609" s="57"/>
      <c r="V609" s="58"/>
      <c r="W609" s="58"/>
      <c r="X609" s="116"/>
      <c r="Y609" s="116"/>
      <c r="Z609" s="116"/>
      <c r="AA609" s="116"/>
      <c r="AB609" s="116"/>
      <c r="AC609" s="116"/>
      <c r="AD609" s="58"/>
      <c r="AE609" s="58"/>
      <c r="AF609" s="58"/>
      <c r="AG609" s="116"/>
      <c r="AH609" s="58"/>
      <c r="AI609" s="58"/>
      <c r="AJ609" s="58"/>
      <c r="AZ609" s="40"/>
      <c r="BA609" s="40"/>
      <c r="BB609" s="40"/>
      <c r="BX609" s="36"/>
      <c r="BY609" s="36"/>
      <c r="BZ609" s="36"/>
      <c r="CA609" s="36"/>
      <c r="CB609" s="36"/>
      <c r="CC609" s="36"/>
    </row>
    <row r="610" spans="1:81" x14ac:dyDescent="0.2">
      <c r="A610" s="53"/>
      <c r="B610" s="54"/>
      <c r="C610" s="55"/>
      <c r="D610" s="55"/>
      <c r="E610" s="55"/>
      <c r="F610" s="55"/>
      <c r="G610" s="55"/>
      <c r="H610" s="55"/>
      <c r="I610" s="55"/>
      <c r="J610" s="55"/>
      <c r="K610" s="55"/>
      <c r="L610" s="55"/>
      <c r="M610" s="56"/>
      <c r="N610" s="57"/>
      <c r="O610" s="58"/>
      <c r="P610" s="812"/>
      <c r="Q610" s="812"/>
      <c r="R610" s="812"/>
      <c r="S610" s="59"/>
      <c r="T610" s="59"/>
      <c r="U610" s="57"/>
      <c r="V610" s="58"/>
      <c r="W610" s="58"/>
      <c r="X610" s="116"/>
      <c r="Y610" s="116"/>
      <c r="Z610" s="116"/>
      <c r="AA610" s="116"/>
      <c r="AB610" s="116"/>
      <c r="AC610" s="116"/>
      <c r="AD610" s="58"/>
      <c r="AE610" s="58"/>
      <c r="AF610" s="58"/>
      <c r="AG610" s="116"/>
      <c r="AH610" s="58"/>
      <c r="AI610" s="58"/>
      <c r="AJ610" s="58"/>
      <c r="AZ610" s="40"/>
      <c r="BA610" s="40"/>
      <c r="BB610" s="40"/>
      <c r="BX610" s="36"/>
      <c r="BY610" s="36"/>
      <c r="BZ610" s="36"/>
      <c r="CA610" s="36"/>
      <c r="CB610" s="36"/>
      <c r="CC610" s="36"/>
    </row>
    <row r="611" spans="1:81" x14ac:dyDescent="0.2">
      <c r="A611" s="53"/>
      <c r="B611" s="54"/>
      <c r="C611" s="55"/>
      <c r="D611" s="55"/>
      <c r="E611" s="55"/>
      <c r="F611" s="55"/>
      <c r="G611" s="55"/>
      <c r="H611" s="55"/>
      <c r="I611" s="55"/>
      <c r="J611" s="55"/>
      <c r="K611" s="55"/>
      <c r="L611" s="55"/>
      <c r="M611" s="56"/>
      <c r="N611" s="57"/>
      <c r="O611" s="58"/>
      <c r="P611" s="812"/>
      <c r="Q611" s="812"/>
      <c r="R611" s="812"/>
      <c r="S611" s="59"/>
      <c r="T611" s="59"/>
      <c r="U611" s="57"/>
      <c r="V611" s="58"/>
      <c r="W611" s="58"/>
      <c r="X611" s="116"/>
      <c r="Y611" s="116"/>
      <c r="Z611" s="116"/>
      <c r="AA611" s="116"/>
      <c r="AB611" s="116"/>
      <c r="AC611" s="116"/>
      <c r="AD611" s="58"/>
      <c r="AE611" s="58"/>
      <c r="AF611" s="58"/>
      <c r="AG611" s="116"/>
      <c r="AH611" s="58"/>
      <c r="AI611" s="58"/>
      <c r="AJ611" s="58"/>
      <c r="AZ611" s="40"/>
      <c r="BA611" s="40"/>
      <c r="BB611" s="40"/>
      <c r="BX611" s="36"/>
      <c r="BY611" s="36"/>
      <c r="BZ611" s="36"/>
      <c r="CA611" s="36"/>
      <c r="CB611" s="36"/>
      <c r="CC611" s="36"/>
    </row>
    <row r="612" spans="1:81" x14ac:dyDescent="0.2">
      <c r="A612" s="53"/>
      <c r="B612" s="54"/>
      <c r="C612" s="55"/>
      <c r="D612" s="55"/>
      <c r="E612" s="55"/>
      <c r="F612" s="55"/>
      <c r="G612" s="55"/>
      <c r="H612" s="55"/>
      <c r="I612" s="55"/>
      <c r="J612" s="55"/>
      <c r="K612" s="55"/>
      <c r="L612" s="55"/>
      <c r="M612" s="56"/>
      <c r="N612" s="57"/>
      <c r="O612" s="58"/>
      <c r="P612" s="812"/>
      <c r="Q612" s="812"/>
      <c r="R612" s="812"/>
      <c r="S612" s="59"/>
      <c r="T612" s="59"/>
      <c r="U612" s="57"/>
      <c r="V612" s="58"/>
      <c r="W612" s="58"/>
      <c r="X612" s="116"/>
      <c r="Y612" s="116"/>
      <c r="Z612" s="116"/>
      <c r="AA612" s="116"/>
      <c r="AB612" s="116"/>
      <c r="AC612" s="116"/>
      <c r="AD612" s="58"/>
      <c r="AE612" s="58"/>
      <c r="AF612" s="58"/>
      <c r="AG612" s="116"/>
      <c r="AH612" s="58"/>
      <c r="AI612" s="58"/>
      <c r="AJ612" s="58"/>
      <c r="AZ612" s="40"/>
      <c r="BA612" s="40"/>
      <c r="BB612" s="40"/>
      <c r="BX612" s="36"/>
      <c r="BY612" s="36"/>
      <c r="BZ612" s="36"/>
      <c r="CA612" s="36"/>
      <c r="CB612" s="36"/>
      <c r="CC612" s="36"/>
    </row>
    <row r="613" spans="1:81" x14ac:dyDescent="0.2">
      <c r="A613" s="53"/>
      <c r="B613" s="54"/>
      <c r="C613" s="55"/>
      <c r="D613" s="55"/>
      <c r="E613" s="55"/>
      <c r="F613" s="55"/>
      <c r="G613" s="55"/>
      <c r="H613" s="55"/>
      <c r="I613" s="55"/>
      <c r="J613" s="55"/>
      <c r="K613" s="55"/>
      <c r="L613" s="55"/>
      <c r="M613" s="56"/>
      <c r="N613" s="57"/>
      <c r="O613" s="58"/>
      <c r="P613" s="812"/>
      <c r="Q613" s="812"/>
      <c r="R613" s="812"/>
      <c r="S613" s="59"/>
      <c r="T613" s="59"/>
      <c r="U613" s="57"/>
      <c r="V613" s="58"/>
      <c r="W613" s="58"/>
      <c r="X613" s="116"/>
      <c r="Y613" s="116"/>
      <c r="Z613" s="116"/>
      <c r="AA613" s="116"/>
      <c r="AB613" s="116"/>
      <c r="AC613" s="116"/>
      <c r="AD613" s="58"/>
      <c r="AE613" s="58"/>
      <c r="AF613" s="58"/>
      <c r="AG613" s="116"/>
      <c r="AH613" s="58"/>
      <c r="AI613" s="58"/>
      <c r="AJ613" s="58"/>
      <c r="AZ613" s="40"/>
      <c r="BA613" s="40"/>
      <c r="BB613" s="40"/>
      <c r="BX613" s="36"/>
      <c r="BY613" s="36"/>
      <c r="BZ613" s="36"/>
      <c r="CA613" s="36"/>
      <c r="CB613" s="36"/>
      <c r="CC613" s="36"/>
    </row>
    <row r="614" spans="1:81" x14ac:dyDescent="0.2">
      <c r="A614" s="53"/>
      <c r="B614" s="54"/>
      <c r="C614" s="55"/>
      <c r="D614" s="55"/>
      <c r="E614" s="55"/>
      <c r="F614" s="55"/>
      <c r="G614" s="55"/>
      <c r="H614" s="55"/>
      <c r="I614" s="55"/>
      <c r="J614" s="55"/>
      <c r="K614" s="55"/>
      <c r="L614" s="55"/>
      <c r="M614" s="56"/>
      <c r="N614" s="57"/>
      <c r="O614" s="58"/>
      <c r="P614" s="812"/>
      <c r="Q614" s="812"/>
      <c r="R614" s="812"/>
      <c r="S614" s="59"/>
      <c r="T614" s="59"/>
      <c r="U614" s="57"/>
      <c r="V614" s="58"/>
      <c r="W614" s="58"/>
      <c r="X614" s="116"/>
      <c r="Y614" s="116"/>
      <c r="Z614" s="116"/>
      <c r="AA614" s="116"/>
      <c r="AB614" s="116"/>
      <c r="AC614" s="116"/>
      <c r="AD614" s="58"/>
      <c r="AE614" s="58"/>
      <c r="AF614" s="58"/>
      <c r="AG614" s="116"/>
      <c r="AH614" s="58"/>
      <c r="AI614" s="58"/>
      <c r="AJ614" s="58"/>
      <c r="AZ614" s="40"/>
      <c r="BA614" s="40"/>
      <c r="BB614" s="40"/>
      <c r="BX614" s="36"/>
      <c r="BY614" s="36"/>
      <c r="BZ614" s="36"/>
      <c r="CA614" s="36"/>
      <c r="CB614" s="36"/>
      <c r="CC614" s="36"/>
    </row>
    <row r="615" spans="1:81" x14ac:dyDescent="0.2">
      <c r="A615" s="53"/>
      <c r="B615" s="54"/>
      <c r="C615" s="55"/>
      <c r="D615" s="55"/>
      <c r="E615" s="55"/>
      <c r="F615" s="55"/>
      <c r="G615" s="55"/>
      <c r="H615" s="55"/>
      <c r="I615" s="55"/>
      <c r="J615" s="55"/>
      <c r="K615" s="55"/>
      <c r="L615" s="55"/>
      <c r="M615" s="56"/>
      <c r="N615" s="57"/>
      <c r="O615" s="58"/>
      <c r="P615" s="812"/>
      <c r="Q615" s="812"/>
      <c r="R615" s="812"/>
      <c r="S615" s="59"/>
      <c r="T615" s="59"/>
      <c r="U615" s="57"/>
      <c r="V615" s="58"/>
      <c r="W615" s="58"/>
      <c r="X615" s="116"/>
      <c r="Y615" s="116"/>
      <c r="Z615" s="116"/>
      <c r="AA615" s="116"/>
      <c r="AB615" s="116"/>
      <c r="AC615" s="116"/>
      <c r="AD615" s="58"/>
      <c r="AE615" s="58"/>
      <c r="AF615" s="58"/>
      <c r="AG615" s="116"/>
      <c r="AH615" s="58"/>
      <c r="AI615" s="58"/>
      <c r="AJ615" s="58"/>
      <c r="AZ615" s="40"/>
      <c r="BA615" s="40"/>
      <c r="BB615" s="40"/>
      <c r="BX615" s="36"/>
      <c r="BY615" s="36"/>
      <c r="BZ615" s="36"/>
      <c r="CA615" s="36"/>
      <c r="CB615" s="36"/>
      <c r="CC615" s="36"/>
    </row>
    <row r="616" spans="1:81" x14ac:dyDescent="0.2">
      <c r="A616" s="53"/>
      <c r="B616" s="54"/>
      <c r="C616" s="55"/>
      <c r="D616" s="55"/>
      <c r="E616" s="55"/>
      <c r="F616" s="55"/>
      <c r="G616" s="55"/>
      <c r="H616" s="55"/>
      <c r="I616" s="55"/>
      <c r="J616" s="55"/>
      <c r="K616" s="55"/>
      <c r="L616" s="55"/>
      <c r="M616" s="56"/>
      <c r="N616" s="57"/>
      <c r="O616" s="58"/>
      <c r="P616" s="812"/>
      <c r="Q616" s="812"/>
      <c r="R616" s="812"/>
      <c r="S616" s="59"/>
      <c r="T616" s="59"/>
      <c r="U616" s="57"/>
      <c r="V616" s="58"/>
      <c r="W616" s="58"/>
      <c r="X616" s="116"/>
      <c r="Y616" s="116"/>
      <c r="Z616" s="116"/>
      <c r="AA616" s="116"/>
      <c r="AB616" s="116"/>
      <c r="AC616" s="116"/>
      <c r="AD616" s="58"/>
      <c r="AE616" s="58"/>
      <c r="AF616" s="58"/>
      <c r="AG616" s="116"/>
      <c r="AH616" s="58"/>
      <c r="AI616" s="58"/>
      <c r="AJ616" s="58"/>
      <c r="AZ616" s="40"/>
      <c r="BA616" s="40"/>
      <c r="BB616" s="40"/>
      <c r="BX616" s="36"/>
      <c r="BY616" s="36"/>
      <c r="BZ616" s="36"/>
      <c r="CA616" s="36"/>
      <c r="CB616" s="36"/>
      <c r="CC616" s="36"/>
    </row>
    <row r="617" spans="1:81" x14ac:dyDescent="0.2">
      <c r="A617" s="53"/>
      <c r="B617" s="54"/>
      <c r="C617" s="55"/>
      <c r="D617" s="55"/>
      <c r="E617" s="55"/>
      <c r="F617" s="55"/>
      <c r="G617" s="55"/>
      <c r="H617" s="55"/>
      <c r="I617" s="55"/>
      <c r="J617" s="55"/>
      <c r="K617" s="55"/>
      <c r="L617" s="55"/>
      <c r="M617" s="56"/>
      <c r="N617" s="57"/>
      <c r="O617" s="58"/>
      <c r="P617" s="812"/>
      <c r="Q617" s="812"/>
      <c r="R617" s="812"/>
      <c r="S617" s="59"/>
      <c r="T617" s="59"/>
      <c r="U617" s="57"/>
      <c r="V617" s="58"/>
      <c r="W617" s="58"/>
      <c r="X617" s="116"/>
      <c r="Y617" s="116"/>
      <c r="Z617" s="116"/>
      <c r="AA617" s="116"/>
      <c r="AB617" s="116"/>
      <c r="AC617" s="116"/>
      <c r="AD617" s="58"/>
      <c r="AE617" s="58"/>
      <c r="AF617" s="58"/>
      <c r="AG617" s="116"/>
      <c r="AH617" s="58"/>
      <c r="AI617" s="58"/>
      <c r="AJ617" s="58"/>
      <c r="AZ617" s="40"/>
      <c r="BA617" s="40"/>
      <c r="BB617" s="40"/>
      <c r="BX617" s="36"/>
      <c r="BY617" s="36"/>
      <c r="BZ617" s="36"/>
      <c r="CA617" s="36"/>
      <c r="CB617" s="36"/>
      <c r="CC617" s="36"/>
    </row>
    <row r="618" spans="1:81" x14ac:dyDescent="0.2">
      <c r="A618" s="53"/>
      <c r="B618" s="54"/>
      <c r="C618" s="55"/>
      <c r="D618" s="55"/>
      <c r="E618" s="55"/>
      <c r="F618" s="55"/>
      <c r="G618" s="55"/>
      <c r="H618" s="55"/>
      <c r="I618" s="55"/>
      <c r="J618" s="55"/>
      <c r="K618" s="55"/>
      <c r="L618" s="55"/>
      <c r="M618" s="56"/>
      <c r="N618" s="57"/>
      <c r="O618" s="58"/>
      <c r="P618" s="812"/>
      <c r="Q618" s="812"/>
      <c r="R618" s="812"/>
      <c r="S618" s="59"/>
      <c r="T618" s="59"/>
      <c r="U618" s="57"/>
      <c r="V618" s="58"/>
      <c r="W618" s="58"/>
      <c r="X618" s="116"/>
      <c r="Y618" s="116"/>
      <c r="Z618" s="116"/>
      <c r="AA618" s="116"/>
      <c r="AB618" s="116"/>
      <c r="AC618" s="116"/>
      <c r="AD618" s="58"/>
      <c r="AE618" s="58"/>
      <c r="AF618" s="58"/>
      <c r="AG618" s="116"/>
      <c r="AH618" s="58"/>
      <c r="AI618" s="58"/>
      <c r="AJ618" s="58"/>
      <c r="AZ618" s="40"/>
      <c r="BA618" s="40"/>
      <c r="BB618" s="40"/>
      <c r="BX618" s="36"/>
      <c r="BY618" s="36"/>
      <c r="BZ618" s="36"/>
      <c r="CA618" s="36"/>
      <c r="CB618" s="36"/>
      <c r="CC618" s="36"/>
    </row>
    <row r="619" spans="1:81" x14ac:dyDescent="0.2">
      <c r="A619" s="53"/>
      <c r="B619" s="54"/>
      <c r="C619" s="55"/>
      <c r="D619" s="55"/>
      <c r="E619" s="55"/>
      <c r="F619" s="55"/>
      <c r="G619" s="55"/>
      <c r="H619" s="55"/>
      <c r="I619" s="55"/>
      <c r="J619" s="55"/>
      <c r="K619" s="55"/>
      <c r="L619" s="55"/>
      <c r="M619" s="56"/>
      <c r="N619" s="57"/>
      <c r="O619" s="58"/>
      <c r="P619" s="812"/>
      <c r="Q619" s="812"/>
      <c r="R619" s="812"/>
      <c r="S619" s="59"/>
      <c r="T619" s="59"/>
      <c r="U619" s="57"/>
      <c r="V619" s="58"/>
      <c r="W619" s="58"/>
      <c r="X619" s="116"/>
      <c r="Y619" s="116"/>
      <c r="Z619" s="116"/>
      <c r="AA619" s="116"/>
      <c r="AB619" s="116"/>
      <c r="AC619" s="116"/>
      <c r="AD619" s="58"/>
      <c r="AE619" s="58"/>
      <c r="AF619" s="58"/>
      <c r="AG619" s="116"/>
      <c r="AH619" s="58"/>
      <c r="AI619" s="58"/>
      <c r="AJ619" s="58"/>
      <c r="AZ619" s="40"/>
      <c r="BA619" s="40"/>
      <c r="BB619" s="40"/>
      <c r="BX619" s="36"/>
      <c r="BY619" s="36"/>
      <c r="BZ619" s="36"/>
      <c r="CA619" s="36"/>
      <c r="CB619" s="36"/>
      <c r="CC619" s="36"/>
    </row>
    <row r="620" spans="1:81" x14ac:dyDescent="0.2">
      <c r="A620" s="53"/>
      <c r="B620" s="54"/>
      <c r="C620" s="55"/>
      <c r="D620" s="55"/>
      <c r="E620" s="55"/>
      <c r="F620" s="55"/>
      <c r="G620" s="55"/>
      <c r="H620" s="55"/>
      <c r="I620" s="55"/>
      <c r="J620" s="55"/>
      <c r="K620" s="55"/>
      <c r="L620" s="55"/>
      <c r="M620" s="56"/>
      <c r="N620" s="57"/>
      <c r="O620" s="58"/>
      <c r="P620" s="812"/>
      <c r="Q620" s="812"/>
      <c r="R620" s="812"/>
      <c r="S620" s="59"/>
      <c r="T620" s="59"/>
      <c r="U620" s="57"/>
      <c r="V620" s="58"/>
      <c r="W620" s="58"/>
      <c r="X620" s="116"/>
      <c r="Y620" s="116"/>
      <c r="Z620" s="116"/>
      <c r="AA620" s="116"/>
      <c r="AB620" s="116"/>
      <c r="AC620" s="116"/>
      <c r="AD620" s="58"/>
      <c r="AE620" s="58"/>
      <c r="AF620" s="58"/>
      <c r="AG620" s="116"/>
      <c r="AH620" s="58"/>
      <c r="AI620" s="58"/>
      <c r="AJ620" s="58"/>
      <c r="AZ620" s="40"/>
      <c r="BA620" s="40"/>
      <c r="BB620" s="40"/>
      <c r="BX620" s="36"/>
      <c r="BY620" s="36"/>
      <c r="BZ620" s="36"/>
      <c r="CA620" s="36"/>
      <c r="CB620" s="36"/>
      <c r="CC620" s="36"/>
    </row>
    <row r="621" spans="1:81" x14ac:dyDescent="0.2">
      <c r="A621" s="53"/>
      <c r="B621" s="54"/>
      <c r="C621" s="55"/>
      <c r="D621" s="55"/>
      <c r="E621" s="55"/>
      <c r="F621" s="55"/>
      <c r="G621" s="55"/>
      <c r="H621" s="55"/>
      <c r="I621" s="55"/>
      <c r="J621" s="55"/>
      <c r="K621" s="55"/>
      <c r="L621" s="55"/>
      <c r="M621" s="56"/>
      <c r="N621" s="57"/>
      <c r="O621" s="58"/>
      <c r="P621" s="812"/>
      <c r="Q621" s="812"/>
      <c r="R621" s="812"/>
      <c r="S621" s="59"/>
      <c r="T621" s="59"/>
      <c r="U621" s="57"/>
      <c r="V621" s="58"/>
      <c r="W621" s="58"/>
      <c r="X621" s="116"/>
      <c r="Y621" s="116"/>
      <c r="Z621" s="116"/>
      <c r="AA621" s="116"/>
      <c r="AB621" s="116"/>
      <c r="AC621" s="116"/>
      <c r="AD621" s="58"/>
      <c r="AE621" s="58"/>
      <c r="AF621" s="58"/>
      <c r="AG621" s="116"/>
      <c r="AH621" s="58"/>
      <c r="AI621" s="58"/>
      <c r="AJ621" s="58"/>
      <c r="AZ621" s="40"/>
      <c r="BA621" s="40"/>
      <c r="BB621" s="40"/>
      <c r="BX621" s="36"/>
      <c r="BY621" s="36"/>
      <c r="BZ621" s="36"/>
      <c r="CA621" s="36"/>
      <c r="CB621" s="36"/>
      <c r="CC621" s="36"/>
    </row>
    <row r="622" spans="1:81" x14ac:dyDescent="0.2">
      <c r="A622" s="53"/>
      <c r="B622" s="54"/>
      <c r="C622" s="55"/>
      <c r="D622" s="55"/>
      <c r="E622" s="55"/>
      <c r="F622" s="55"/>
      <c r="G622" s="55"/>
      <c r="H622" s="55"/>
      <c r="I622" s="55"/>
      <c r="J622" s="55"/>
      <c r="K622" s="55"/>
      <c r="L622" s="55"/>
      <c r="M622" s="56"/>
      <c r="N622" s="57"/>
      <c r="O622" s="58"/>
      <c r="P622" s="812"/>
      <c r="Q622" s="812"/>
      <c r="R622" s="812"/>
      <c r="S622" s="59"/>
      <c r="T622" s="59"/>
      <c r="U622" s="57"/>
      <c r="V622" s="58"/>
      <c r="W622" s="58"/>
      <c r="X622" s="116"/>
      <c r="Y622" s="116"/>
      <c r="Z622" s="116"/>
      <c r="AA622" s="116"/>
      <c r="AB622" s="116"/>
      <c r="AC622" s="116"/>
      <c r="AD622" s="58"/>
      <c r="AE622" s="58"/>
      <c r="AF622" s="58"/>
      <c r="AG622" s="116"/>
      <c r="AH622" s="58"/>
      <c r="AI622" s="58"/>
      <c r="AJ622" s="58"/>
      <c r="AZ622" s="40"/>
      <c r="BA622" s="40"/>
      <c r="BB622" s="40"/>
      <c r="BX622" s="36"/>
      <c r="BY622" s="36"/>
      <c r="BZ622" s="36"/>
      <c r="CA622" s="36"/>
      <c r="CB622" s="36"/>
      <c r="CC622" s="36"/>
    </row>
    <row r="623" spans="1:81" x14ac:dyDescent="0.2">
      <c r="A623" s="53"/>
      <c r="B623" s="54"/>
      <c r="C623" s="55"/>
      <c r="D623" s="55"/>
      <c r="E623" s="55"/>
      <c r="F623" s="55"/>
      <c r="G623" s="55"/>
      <c r="H623" s="55"/>
      <c r="I623" s="55"/>
      <c r="J623" s="55"/>
      <c r="K623" s="55"/>
      <c r="L623" s="55"/>
      <c r="M623" s="56"/>
      <c r="N623" s="57"/>
      <c r="O623" s="58"/>
      <c r="P623" s="812"/>
      <c r="Q623" s="812"/>
      <c r="R623" s="812"/>
      <c r="S623" s="59"/>
      <c r="T623" s="59"/>
      <c r="U623" s="57"/>
      <c r="V623" s="58"/>
      <c r="W623" s="58"/>
      <c r="X623" s="116"/>
      <c r="Y623" s="116"/>
      <c r="Z623" s="116"/>
      <c r="AA623" s="116"/>
      <c r="AB623" s="116"/>
      <c r="AC623" s="116"/>
      <c r="AD623" s="58"/>
      <c r="AE623" s="58"/>
      <c r="AF623" s="58"/>
      <c r="AG623" s="116"/>
      <c r="AH623" s="58"/>
      <c r="AI623" s="58"/>
      <c r="AJ623" s="58"/>
      <c r="AZ623" s="40"/>
      <c r="BA623" s="40"/>
      <c r="BB623" s="40"/>
      <c r="BX623" s="36"/>
      <c r="BY623" s="36"/>
      <c r="BZ623" s="36"/>
      <c r="CA623" s="36"/>
      <c r="CB623" s="36"/>
      <c r="CC623" s="36"/>
    </row>
    <row r="624" spans="1:81" x14ac:dyDescent="0.2">
      <c r="A624" s="53"/>
      <c r="B624" s="54"/>
      <c r="C624" s="55"/>
      <c r="D624" s="55"/>
      <c r="E624" s="55"/>
      <c r="F624" s="55"/>
      <c r="G624" s="55"/>
      <c r="H624" s="55"/>
      <c r="I624" s="55"/>
      <c r="J624" s="55"/>
      <c r="K624" s="55"/>
      <c r="L624" s="55"/>
      <c r="M624" s="56"/>
      <c r="N624" s="57"/>
      <c r="O624" s="58"/>
      <c r="P624" s="812"/>
      <c r="Q624" s="812"/>
      <c r="R624" s="812"/>
      <c r="S624" s="59"/>
      <c r="T624" s="59"/>
      <c r="U624" s="57"/>
      <c r="V624" s="58"/>
      <c r="W624" s="58"/>
      <c r="X624" s="116"/>
      <c r="Y624" s="116"/>
      <c r="Z624" s="116"/>
      <c r="AA624" s="116"/>
      <c r="AB624" s="116"/>
      <c r="AC624" s="116"/>
      <c r="AD624" s="58"/>
      <c r="AE624" s="58"/>
      <c r="AF624" s="58"/>
      <c r="AG624" s="116"/>
      <c r="AH624" s="58"/>
      <c r="AI624" s="58"/>
      <c r="AJ624" s="58"/>
      <c r="AZ624" s="40"/>
      <c r="BA624" s="40"/>
      <c r="BB624" s="40"/>
      <c r="BX624" s="36"/>
      <c r="BY624" s="36"/>
      <c r="BZ624" s="36"/>
      <c r="CA624" s="36"/>
      <c r="CB624" s="36"/>
      <c r="CC624" s="36"/>
    </row>
    <row r="625" spans="1:81" x14ac:dyDescent="0.2">
      <c r="A625" s="53"/>
      <c r="B625" s="54"/>
      <c r="C625" s="55"/>
      <c r="D625" s="55"/>
      <c r="E625" s="55"/>
      <c r="F625" s="55"/>
      <c r="G625" s="55"/>
      <c r="H625" s="55"/>
      <c r="I625" s="55"/>
      <c r="J625" s="55"/>
      <c r="K625" s="55"/>
      <c r="L625" s="55"/>
      <c r="M625" s="56"/>
      <c r="N625" s="57"/>
      <c r="O625" s="58"/>
      <c r="P625" s="812"/>
      <c r="Q625" s="812"/>
      <c r="R625" s="812"/>
      <c r="S625" s="59"/>
      <c r="T625" s="59"/>
      <c r="U625" s="57"/>
      <c r="V625" s="58"/>
      <c r="W625" s="58"/>
      <c r="X625" s="116"/>
      <c r="Y625" s="116"/>
      <c r="Z625" s="116"/>
      <c r="AA625" s="116"/>
      <c r="AB625" s="116"/>
      <c r="AC625" s="116"/>
      <c r="AD625" s="58"/>
      <c r="AE625" s="58"/>
      <c r="AF625" s="58"/>
      <c r="AG625" s="116"/>
      <c r="AH625" s="58"/>
      <c r="AI625" s="58"/>
      <c r="AJ625" s="58"/>
      <c r="AZ625" s="40"/>
      <c r="BA625" s="40"/>
      <c r="BB625" s="40"/>
      <c r="BX625" s="36"/>
      <c r="BY625" s="36"/>
      <c r="BZ625" s="36"/>
      <c r="CA625" s="36"/>
      <c r="CB625" s="36"/>
      <c r="CC625" s="36"/>
    </row>
    <row r="626" spans="1:81" x14ac:dyDescent="0.2">
      <c r="A626" s="53"/>
      <c r="B626" s="54"/>
      <c r="C626" s="55"/>
      <c r="D626" s="55"/>
      <c r="E626" s="55"/>
      <c r="F626" s="55"/>
      <c r="G626" s="55"/>
      <c r="H626" s="55"/>
      <c r="I626" s="55"/>
      <c r="J626" s="55"/>
      <c r="K626" s="55"/>
      <c r="L626" s="55"/>
      <c r="M626" s="56"/>
      <c r="N626" s="57"/>
      <c r="O626" s="58"/>
      <c r="P626" s="812"/>
      <c r="Q626" s="812"/>
      <c r="R626" s="812"/>
      <c r="S626" s="59"/>
      <c r="T626" s="59"/>
      <c r="U626" s="57"/>
      <c r="V626" s="58"/>
      <c r="W626" s="58"/>
      <c r="X626" s="116"/>
      <c r="Y626" s="116"/>
      <c r="Z626" s="116"/>
      <c r="AA626" s="116"/>
      <c r="AB626" s="116"/>
      <c r="AC626" s="116"/>
      <c r="AD626" s="58"/>
      <c r="AE626" s="58"/>
      <c r="AF626" s="58"/>
      <c r="AG626" s="116"/>
      <c r="AH626" s="58"/>
      <c r="AI626" s="58"/>
      <c r="AJ626" s="58"/>
      <c r="AZ626" s="40"/>
      <c r="BA626" s="40"/>
      <c r="BB626" s="40"/>
      <c r="BX626" s="36"/>
      <c r="BY626" s="36"/>
      <c r="BZ626" s="36"/>
      <c r="CA626" s="36"/>
      <c r="CB626" s="36"/>
      <c r="CC626" s="36"/>
    </row>
    <row r="627" spans="1:81" x14ac:dyDescent="0.2">
      <c r="A627" s="53"/>
      <c r="B627" s="54"/>
      <c r="C627" s="55"/>
      <c r="D627" s="55"/>
      <c r="E627" s="55"/>
      <c r="F627" s="55"/>
      <c r="G627" s="55"/>
      <c r="H627" s="55"/>
      <c r="I627" s="55"/>
      <c r="J627" s="55"/>
      <c r="K627" s="55"/>
      <c r="L627" s="55"/>
      <c r="M627" s="56"/>
      <c r="N627" s="57"/>
      <c r="O627" s="58"/>
      <c r="P627" s="812"/>
      <c r="Q627" s="812"/>
      <c r="R627" s="812"/>
      <c r="S627" s="59"/>
      <c r="T627" s="59"/>
      <c r="U627" s="57"/>
      <c r="V627" s="58"/>
      <c r="W627" s="58"/>
      <c r="X627" s="116"/>
      <c r="Y627" s="116"/>
      <c r="Z627" s="116"/>
      <c r="AA627" s="116"/>
      <c r="AB627" s="116"/>
      <c r="AC627" s="116"/>
      <c r="AD627" s="58"/>
      <c r="AE627" s="58"/>
      <c r="AF627" s="58"/>
      <c r="AG627" s="116"/>
      <c r="AH627" s="58"/>
      <c r="AI627" s="58"/>
      <c r="AJ627" s="58"/>
      <c r="AZ627" s="40"/>
      <c r="BA627" s="40"/>
      <c r="BB627" s="40"/>
      <c r="BX627" s="36"/>
      <c r="BY627" s="36"/>
      <c r="BZ627" s="36"/>
      <c r="CA627" s="36"/>
      <c r="CB627" s="36"/>
      <c r="CC627" s="36"/>
    </row>
    <row r="628" spans="1:81" x14ac:dyDescent="0.2">
      <c r="A628" s="53"/>
      <c r="B628" s="54"/>
      <c r="C628" s="55"/>
      <c r="D628" s="55"/>
      <c r="E628" s="55"/>
      <c r="F628" s="55"/>
      <c r="G628" s="55"/>
      <c r="H628" s="55"/>
      <c r="I628" s="55"/>
      <c r="J628" s="55"/>
      <c r="K628" s="55"/>
      <c r="L628" s="55"/>
      <c r="M628" s="56"/>
      <c r="N628" s="57"/>
      <c r="O628" s="58"/>
      <c r="P628" s="812"/>
      <c r="Q628" s="812"/>
      <c r="R628" s="812"/>
      <c r="S628" s="59"/>
      <c r="T628" s="59"/>
      <c r="U628" s="57"/>
      <c r="V628" s="58"/>
      <c r="W628" s="58"/>
      <c r="X628" s="116"/>
      <c r="Y628" s="116"/>
      <c r="Z628" s="116"/>
      <c r="AA628" s="116"/>
      <c r="AB628" s="116"/>
      <c r="AC628" s="116"/>
      <c r="AD628" s="58"/>
      <c r="AE628" s="58"/>
      <c r="AF628" s="58"/>
      <c r="AG628" s="116"/>
      <c r="AH628" s="58"/>
      <c r="AI628" s="58"/>
      <c r="AJ628" s="58"/>
      <c r="AZ628" s="40"/>
      <c r="BA628" s="40"/>
      <c r="BB628" s="40"/>
      <c r="BX628" s="36"/>
      <c r="BY628" s="36"/>
      <c r="BZ628" s="36"/>
      <c r="CA628" s="36"/>
      <c r="CB628" s="36"/>
      <c r="CC628" s="36"/>
    </row>
    <row r="629" spans="1:81" x14ac:dyDescent="0.2">
      <c r="A629" s="53"/>
      <c r="B629" s="54"/>
      <c r="C629" s="55"/>
      <c r="D629" s="55"/>
      <c r="E629" s="55"/>
      <c r="F629" s="55"/>
      <c r="G629" s="55"/>
      <c r="H629" s="55"/>
      <c r="I629" s="55"/>
      <c r="J629" s="55"/>
      <c r="K629" s="55"/>
      <c r="L629" s="55"/>
      <c r="M629" s="56"/>
      <c r="N629" s="57"/>
      <c r="O629" s="58"/>
      <c r="P629" s="812"/>
      <c r="Q629" s="812"/>
      <c r="R629" s="812"/>
      <c r="S629" s="59"/>
      <c r="T629" s="59"/>
      <c r="U629" s="57"/>
      <c r="V629" s="58"/>
      <c r="W629" s="58"/>
      <c r="X629" s="116"/>
      <c r="Y629" s="116"/>
      <c r="Z629" s="116"/>
      <c r="AA629" s="116"/>
      <c r="AB629" s="116"/>
      <c r="AC629" s="116"/>
      <c r="AD629" s="58"/>
      <c r="AE629" s="58"/>
      <c r="AF629" s="58"/>
      <c r="AG629" s="116"/>
      <c r="AH629" s="58"/>
      <c r="AI629" s="58"/>
      <c r="AJ629" s="58"/>
      <c r="AZ629" s="40"/>
      <c r="BA629" s="40"/>
      <c r="BB629" s="40"/>
      <c r="BX629" s="36"/>
      <c r="BY629" s="36"/>
      <c r="BZ629" s="36"/>
      <c r="CA629" s="36"/>
      <c r="CB629" s="36"/>
      <c r="CC629" s="36"/>
    </row>
    <row r="630" spans="1:81" x14ac:dyDescent="0.2">
      <c r="A630" s="53"/>
      <c r="B630" s="54"/>
      <c r="C630" s="55"/>
      <c r="D630" s="55"/>
      <c r="E630" s="55"/>
      <c r="F630" s="55"/>
      <c r="G630" s="55"/>
      <c r="H630" s="55"/>
      <c r="I630" s="55"/>
      <c r="J630" s="55"/>
      <c r="K630" s="55"/>
      <c r="L630" s="55"/>
      <c r="M630" s="56"/>
      <c r="N630" s="57"/>
      <c r="O630" s="58"/>
      <c r="P630" s="812"/>
      <c r="Q630" s="812"/>
      <c r="R630" s="812"/>
      <c r="S630" s="59"/>
      <c r="T630" s="59"/>
      <c r="U630" s="57"/>
      <c r="V630" s="58"/>
      <c r="W630" s="58"/>
      <c r="X630" s="116"/>
      <c r="Y630" s="116"/>
      <c r="Z630" s="116"/>
      <c r="AA630" s="116"/>
      <c r="AB630" s="116"/>
      <c r="AC630" s="116"/>
      <c r="AD630" s="58"/>
      <c r="AE630" s="58"/>
      <c r="AF630" s="58"/>
      <c r="AG630" s="116"/>
      <c r="AH630" s="58"/>
      <c r="AI630" s="58"/>
      <c r="AJ630" s="58"/>
      <c r="AZ630" s="40"/>
      <c r="BA630" s="40"/>
      <c r="BB630" s="40"/>
      <c r="BX630" s="36"/>
      <c r="BY630" s="36"/>
      <c r="BZ630" s="36"/>
      <c r="CA630" s="36"/>
      <c r="CB630" s="36"/>
      <c r="CC630" s="36"/>
    </row>
    <row r="631" spans="1:81" x14ac:dyDescent="0.2">
      <c r="A631" s="53"/>
      <c r="B631" s="54"/>
      <c r="C631" s="55"/>
      <c r="D631" s="55"/>
      <c r="E631" s="55"/>
      <c r="F631" s="55"/>
      <c r="G631" s="55"/>
      <c r="H631" s="55"/>
      <c r="I631" s="55"/>
      <c r="J631" s="55"/>
      <c r="K631" s="55"/>
      <c r="L631" s="55"/>
      <c r="M631" s="56"/>
      <c r="N631" s="57"/>
      <c r="O631" s="58"/>
      <c r="P631" s="812"/>
      <c r="Q631" s="812"/>
      <c r="R631" s="812"/>
      <c r="S631" s="59"/>
      <c r="T631" s="59"/>
      <c r="U631" s="57"/>
      <c r="V631" s="58"/>
      <c r="W631" s="58"/>
      <c r="X631" s="116"/>
      <c r="Y631" s="116"/>
      <c r="Z631" s="116"/>
      <c r="AA631" s="116"/>
      <c r="AB631" s="116"/>
      <c r="AC631" s="116"/>
      <c r="AD631" s="58"/>
      <c r="AE631" s="58"/>
      <c r="AF631" s="58"/>
      <c r="AG631" s="116"/>
      <c r="AH631" s="58"/>
      <c r="AI631" s="58"/>
      <c r="AJ631" s="58"/>
      <c r="AZ631" s="40"/>
      <c r="BA631" s="40"/>
      <c r="BB631" s="40"/>
      <c r="BX631" s="36"/>
      <c r="BY631" s="36"/>
      <c r="BZ631" s="36"/>
      <c r="CA631" s="36"/>
      <c r="CB631" s="36"/>
      <c r="CC631" s="36"/>
    </row>
    <row r="632" spans="1:81" x14ac:dyDescent="0.2">
      <c r="A632" s="53"/>
      <c r="B632" s="54"/>
      <c r="C632" s="55"/>
      <c r="D632" s="55"/>
      <c r="E632" s="55"/>
      <c r="F632" s="55"/>
      <c r="G632" s="55"/>
      <c r="H632" s="55"/>
      <c r="I632" s="55"/>
      <c r="J632" s="55"/>
      <c r="K632" s="55"/>
      <c r="L632" s="55"/>
      <c r="M632" s="56"/>
      <c r="N632" s="57"/>
      <c r="O632" s="58"/>
      <c r="P632" s="812"/>
      <c r="Q632" s="812"/>
      <c r="R632" s="812"/>
      <c r="S632" s="59"/>
      <c r="T632" s="59"/>
      <c r="U632" s="57"/>
      <c r="V632" s="58"/>
      <c r="W632" s="58"/>
      <c r="X632" s="116"/>
      <c r="Y632" s="116"/>
      <c r="Z632" s="116"/>
      <c r="AA632" s="116"/>
      <c r="AB632" s="116"/>
      <c r="AC632" s="116"/>
      <c r="AD632" s="58"/>
      <c r="AE632" s="58"/>
      <c r="AF632" s="58"/>
      <c r="AG632" s="116"/>
      <c r="AH632" s="58"/>
      <c r="AI632" s="58"/>
      <c r="AJ632" s="58"/>
      <c r="AZ632" s="40"/>
      <c r="BA632" s="40"/>
      <c r="BB632" s="40"/>
      <c r="BX632" s="36"/>
      <c r="BY632" s="36"/>
      <c r="BZ632" s="36"/>
      <c r="CA632" s="36"/>
      <c r="CB632" s="36"/>
      <c r="CC632" s="36"/>
    </row>
    <row r="633" spans="1:81" x14ac:dyDescent="0.2">
      <c r="A633" s="53"/>
      <c r="B633" s="54"/>
      <c r="C633" s="55"/>
      <c r="D633" s="55"/>
      <c r="E633" s="55"/>
      <c r="F633" s="55"/>
      <c r="G633" s="55"/>
      <c r="H633" s="55"/>
      <c r="I633" s="55"/>
      <c r="J633" s="55"/>
      <c r="K633" s="55"/>
      <c r="L633" s="55"/>
      <c r="M633" s="56"/>
      <c r="N633" s="57"/>
      <c r="O633" s="58"/>
      <c r="P633" s="812"/>
      <c r="Q633" s="812"/>
      <c r="R633" s="812"/>
      <c r="S633" s="59"/>
      <c r="T633" s="59"/>
      <c r="U633" s="57"/>
      <c r="V633" s="58"/>
      <c r="W633" s="58"/>
      <c r="X633" s="116"/>
      <c r="Y633" s="116"/>
      <c r="Z633" s="116"/>
      <c r="AA633" s="116"/>
      <c r="AB633" s="116"/>
      <c r="AC633" s="116"/>
      <c r="AD633" s="58"/>
      <c r="AE633" s="58"/>
      <c r="AF633" s="58"/>
      <c r="AG633" s="116"/>
      <c r="AH633" s="58"/>
      <c r="AI633" s="58"/>
      <c r="AJ633" s="58"/>
      <c r="AZ633" s="40"/>
      <c r="BA633" s="40"/>
      <c r="BB633" s="40"/>
      <c r="BX633" s="36"/>
      <c r="BY633" s="36"/>
      <c r="BZ633" s="36"/>
      <c r="CA633" s="36"/>
      <c r="CB633" s="36"/>
      <c r="CC633" s="36"/>
    </row>
    <row r="634" spans="1:81" x14ac:dyDescent="0.2">
      <c r="A634" s="53"/>
      <c r="B634" s="54"/>
      <c r="C634" s="55"/>
      <c r="D634" s="55"/>
      <c r="E634" s="55"/>
      <c r="F634" s="55"/>
      <c r="G634" s="55"/>
      <c r="H634" s="55"/>
      <c r="I634" s="55"/>
      <c r="J634" s="55"/>
      <c r="K634" s="55"/>
      <c r="L634" s="55"/>
      <c r="M634" s="56"/>
      <c r="N634" s="57"/>
      <c r="O634" s="58"/>
      <c r="P634" s="812"/>
      <c r="Q634" s="812"/>
      <c r="R634" s="812"/>
      <c r="S634" s="59"/>
      <c r="T634" s="59"/>
      <c r="U634" s="57"/>
      <c r="V634" s="58"/>
      <c r="W634" s="58"/>
      <c r="X634" s="116"/>
      <c r="Y634" s="116"/>
      <c r="Z634" s="116"/>
      <c r="AA634" s="116"/>
      <c r="AB634" s="116"/>
      <c r="AC634" s="116"/>
      <c r="AD634" s="58"/>
      <c r="AE634" s="58"/>
      <c r="AF634" s="58"/>
      <c r="AG634" s="116"/>
      <c r="AH634" s="58"/>
      <c r="AI634" s="58"/>
      <c r="AJ634" s="58"/>
      <c r="AZ634" s="40"/>
      <c r="BA634" s="40"/>
      <c r="BB634" s="40"/>
      <c r="BX634" s="36"/>
      <c r="BY634" s="36"/>
      <c r="BZ634" s="36"/>
      <c r="CA634" s="36"/>
      <c r="CB634" s="36"/>
      <c r="CC634" s="36"/>
    </row>
    <row r="635" spans="1:81" x14ac:dyDescent="0.2">
      <c r="A635" s="53"/>
      <c r="B635" s="54"/>
      <c r="C635" s="55"/>
      <c r="D635" s="55"/>
      <c r="E635" s="55"/>
      <c r="F635" s="55"/>
      <c r="G635" s="55"/>
      <c r="H635" s="55"/>
      <c r="I635" s="55"/>
      <c r="J635" s="55"/>
      <c r="K635" s="55"/>
      <c r="L635" s="55"/>
      <c r="M635" s="56"/>
      <c r="N635" s="57"/>
      <c r="O635" s="58"/>
      <c r="P635" s="812"/>
      <c r="Q635" s="812"/>
      <c r="R635" s="812"/>
      <c r="S635" s="59"/>
      <c r="T635" s="59"/>
      <c r="U635" s="57"/>
      <c r="V635" s="58"/>
      <c r="W635" s="58"/>
      <c r="X635" s="116"/>
      <c r="Y635" s="116"/>
      <c r="Z635" s="116"/>
      <c r="AA635" s="116"/>
      <c r="AB635" s="116"/>
      <c r="AC635" s="116"/>
      <c r="AD635" s="58"/>
      <c r="AE635" s="58"/>
      <c r="AF635" s="58"/>
      <c r="AG635" s="116"/>
      <c r="AH635" s="58"/>
      <c r="AI635" s="58"/>
      <c r="AJ635" s="58"/>
      <c r="AZ635" s="40"/>
      <c r="BA635" s="40"/>
      <c r="BB635" s="40"/>
      <c r="BX635" s="36"/>
      <c r="BY635" s="36"/>
      <c r="BZ635" s="36"/>
      <c r="CA635" s="36"/>
      <c r="CB635" s="36"/>
      <c r="CC635" s="36"/>
    </row>
    <row r="636" spans="1:81" x14ac:dyDescent="0.2">
      <c r="A636" s="53"/>
      <c r="B636" s="54"/>
      <c r="C636" s="55"/>
      <c r="D636" s="55"/>
      <c r="E636" s="55"/>
      <c r="F636" s="55"/>
      <c r="G636" s="55"/>
      <c r="H636" s="55"/>
      <c r="I636" s="55"/>
      <c r="J636" s="55"/>
      <c r="K636" s="55"/>
      <c r="L636" s="55"/>
      <c r="M636" s="56"/>
      <c r="N636" s="57"/>
      <c r="O636" s="58"/>
      <c r="P636" s="812"/>
      <c r="Q636" s="812"/>
      <c r="R636" s="812"/>
      <c r="S636" s="59"/>
      <c r="T636" s="59"/>
      <c r="U636" s="57"/>
      <c r="V636" s="58"/>
      <c r="W636" s="58"/>
      <c r="X636" s="116"/>
      <c r="Y636" s="116"/>
      <c r="Z636" s="116"/>
      <c r="AA636" s="116"/>
      <c r="AB636" s="116"/>
      <c r="AC636" s="116"/>
      <c r="AD636" s="58"/>
      <c r="AE636" s="58"/>
      <c r="AF636" s="58"/>
      <c r="AG636" s="116"/>
      <c r="AH636" s="58"/>
      <c r="AI636" s="58"/>
      <c r="AJ636" s="58"/>
      <c r="AZ636" s="40"/>
      <c r="BA636" s="40"/>
      <c r="BB636" s="40"/>
      <c r="BX636" s="36"/>
      <c r="BY636" s="36"/>
      <c r="BZ636" s="36"/>
      <c r="CA636" s="36"/>
      <c r="CB636" s="36"/>
      <c r="CC636" s="36"/>
    </row>
    <row r="637" spans="1:81" x14ac:dyDescent="0.2">
      <c r="A637" s="53"/>
      <c r="B637" s="54"/>
      <c r="C637" s="55"/>
      <c r="D637" s="55"/>
      <c r="E637" s="55"/>
      <c r="F637" s="55"/>
      <c r="G637" s="55"/>
      <c r="H637" s="55"/>
      <c r="I637" s="55"/>
      <c r="J637" s="55"/>
      <c r="K637" s="55"/>
      <c r="L637" s="55"/>
      <c r="M637" s="56"/>
      <c r="N637" s="57"/>
      <c r="O637" s="58"/>
      <c r="P637" s="812"/>
      <c r="Q637" s="812"/>
      <c r="R637" s="812"/>
      <c r="S637" s="59"/>
      <c r="T637" s="59"/>
      <c r="U637" s="57"/>
      <c r="V637" s="58"/>
      <c r="W637" s="58"/>
      <c r="X637" s="116"/>
      <c r="Y637" s="116"/>
      <c r="Z637" s="116"/>
      <c r="AA637" s="116"/>
      <c r="AB637" s="116"/>
      <c r="AC637" s="116"/>
      <c r="AD637" s="58"/>
      <c r="AE637" s="58"/>
      <c r="AF637" s="58"/>
      <c r="AG637" s="116"/>
      <c r="AH637" s="58"/>
      <c r="AI637" s="58"/>
      <c r="AJ637" s="58"/>
      <c r="AZ637" s="40"/>
      <c r="BA637" s="40"/>
      <c r="BB637" s="40"/>
      <c r="BX637" s="36"/>
      <c r="BY637" s="36"/>
      <c r="BZ637" s="36"/>
      <c r="CA637" s="36"/>
      <c r="CB637" s="36"/>
      <c r="CC637" s="36"/>
    </row>
    <row r="638" spans="1:81" x14ac:dyDescent="0.2">
      <c r="A638" s="53"/>
      <c r="B638" s="54"/>
      <c r="C638" s="55"/>
      <c r="D638" s="55"/>
      <c r="E638" s="55"/>
      <c r="F638" s="55"/>
      <c r="G638" s="55"/>
      <c r="H638" s="55"/>
      <c r="I638" s="55"/>
      <c r="J638" s="55"/>
      <c r="K638" s="55"/>
      <c r="L638" s="55"/>
      <c r="M638" s="56"/>
      <c r="N638" s="57"/>
      <c r="O638" s="58"/>
      <c r="P638" s="812"/>
      <c r="Q638" s="812"/>
      <c r="R638" s="812"/>
      <c r="S638" s="59"/>
      <c r="T638" s="59"/>
      <c r="U638" s="57"/>
      <c r="V638" s="58"/>
      <c r="W638" s="58"/>
      <c r="X638" s="116"/>
      <c r="Y638" s="116"/>
      <c r="Z638" s="116"/>
      <c r="AA638" s="116"/>
      <c r="AB638" s="116"/>
      <c r="AC638" s="116"/>
      <c r="AD638" s="58"/>
      <c r="AE638" s="58"/>
      <c r="AF638" s="58"/>
      <c r="AG638" s="116"/>
      <c r="AH638" s="58"/>
      <c r="AI638" s="58"/>
      <c r="AJ638" s="58"/>
      <c r="AZ638" s="40"/>
      <c r="BA638" s="40"/>
      <c r="BB638" s="40"/>
      <c r="BX638" s="36"/>
      <c r="BY638" s="36"/>
      <c r="BZ638" s="36"/>
      <c r="CA638" s="36"/>
      <c r="CB638" s="36"/>
      <c r="CC638" s="36"/>
    </row>
    <row r="639" spans="1:81" x14ac:dyDescent="0.2">
      <c r="A639" s="53"/>
      <c r="B639" s="54"/>
      <c r="C639" s="55"/>
      <c r="D639" s="55"/>
      <c r="E639" s="55"/>
      <c r="F639" s="55"/>
      <c r="G639" s="55"/>
      <c r="H639" s="55"/>
      <c r="I639" s="55"/>
      <c r="J639" s="55"/>
      <c r="K639" s="55"/>
      <c r="L639" s="55"/>
      <c r="M639" s="56"/>
      <c r="N639" s="57"/>
      <c r="O639" s="58"/>
      <c r="P639" s="812"/>
      <c r="Q639" s="812"/>
      <c r="R639" s="812"/>
      <c r="S639" s="59"/>
      <c r="T639" s="59"/>
      <c r="U639" s="57"/>
      <c r="V639" s="58"/>
      <c r="W639" s="58"/>
      <c r="X639" s="116"/>
      <c r="Y639" s="116"/>
      <c r="Z639" s="116"/>
      <c r="AA639" s="116"/>
      <c r="AB639" s="116"/>
      <c r="AC639" s="116"/>
      <c r="AD639" s="58"/>
      <c r="AE639" s="58"/>
      <c r="AF639" s="58"/>
      <c r="AG639" s="116"/>
      <c r="AH639" s="58"/>
      <c r="AI639" s="58"/>
      <c r="AJ639" s="58"/>
      <c r="AZ639" s="40"/>
      <c r="BA639" s="40"/>
      <c r="BB639" s="40"/>
      <c r="BX639" s="36"/>
      <c r="BY639" s="36"/>
      <c r="BZ639" s="36"/>
      <c r="CA639" s="36"/>
      <c r="CB639" s="36"/>
      <c r="CC639" s="36"/>
    </row>
    <row r="640" spans="1:81" x14ac:dyDescent="0.2">
      <c r="A640" s="53"/>
      <c r="B640" s="54"/>
      <c r="C640" s="55"/>
      <c r="D640" s="55"/>
      <c r="E640" s="55"/>
      <c r="F640" s="55"/>
      <c r="G640" s="55"/>
      <c r="H640" s="55"/>
      <c r="I640" s="55"/>
      <c r="J640" s="55"/>
      <c r="K640" s="55"/>
      <c r="L640" s="55"/>
      <c r="M640" s="56"/>
      <c r="N640" s="57"/>
      <c r="O640" s="58"/>
      <c r="P640" s="812"/>
      <c r="Q640" s="812"/>
      <c r="R640" s="812"/>
      <c r="S640" s="59"/>
      <c r="T640" s="59"/>
      <c r="U640" s="57"/>
      <c r="V640" s="58"/>
      <c r="W640" s="58"/>
      <c r="X640" s="116"/>
      <c r="Y640" s="116"/>
      <c r="Z640" s="116"/>
      <c r="AA640" s="116"/>
      <c r="AB640" s="116"/>
      <c r="AC640" s="116"/>
      <c r="AD640" s="58"/>
      <c r="AE640" s="58"/>
      <c r="AF640" s="58"/>
      <c r="AG640" s="116"/>
      <c r="AH640" s="58"/>
      <c r="AI640" s="58"/>
      <c r="AJ640" s="58"/>
      <c r="AZ640" s="40"/>
      <c r="BA640" s="40"/>
      <c r="BB640" s="40"/>
      <c r="BX640" s="36"/>
      <c r="BY640" s="36"/>
      <c r="BZ640" s="36"/>
      <c r="CA640" s="36"/>
      <c r="CB640" s="36"/>
      <c r="CC640" s="36"/>
    </row>
    <row r="641" spans="1:81" x14ac:dyDescent="0.2">
      <c r="A641" s="53"/>
      <c r="B641" s="54"/>
      <c r="C641" s="55"/>
      <c r="D641" s="55"/>
      <c r="E641" s="55"/>
      <c r="F641" s="55"/>
      <c r="G641" s="55"/>
      <c r="H641" s="55"/>
      <c r="I641" s="55"/>
      <c r="J641" s="55"/>
      <c r="K641" s="55"/>
      <c r="L641" s="55"/>
      <c r="M641" s="56"/>
      <c r="N641" s="57"/>
      <c r="O641" s="58"/>
      <c r="P641" s="812"/>
      <c r="Q641" s="812"/>
      <c r="R641" s="812"/>
      <c r="S641" s="59"/>
      <c r="T641" s="59"/>
      <c r="U641" s="57"/>
      <c r="V641" s="58"/>
      <c r="W641" s="58"/>
      <c r="X641" s="116"/>
      <c r="Y641" s="116"/>
      <c r="Z641" s="116"/>
      <c r="AA641" s="116"/>
      <c r="AB641" s="116"/>
      <c r="AC641" s="116"/>
      <c r="AD641" s="58"/>
      <c r="AE641" s="58"/>
      <c r="AF641" s="58"/>
      <c r="AG641" s="116"/>
      <c r="AH641" s="58"/>
      <c r="AI641" s="58"/>
      <c r="AJ641" s="58"/>
      <c r="AZ641" s="40"/>
      <c r="BA641" s="40"/>
      <c r="BB641" s="40"/>
      <c r="BX641" s="36"/>
      <c r="BY641" s="36"/>
      <c r="BZ641" s="36"/>
      <c r="CA641" s="36"/>
      <c r="CB641" s="36"/>
      <c r="CC641" s="36"/>
    </row>
    <row r="642" spans="1:81" x14ac:dyDescent="0.2">
      <c r="A642" s="53"/>
      <c r="B642" s="54"/>
      <c r="C642" s="55"/>
      <c r="D642" s="55"/>
      <c r="E642" s="55"/>
      <c r="F642" s="55"/>
      <c r="G642" s="55"/>
      <c r="H642" s="55"/>
      <c r="I642" s="55"/>
      <c r="J642" s="55"/>
      <c r="K642" s="55"/>
      <c r="L642" s="55"/>
      <c r="M642" s="56"/>
      <c r="N642" s="57"/>
      <c r="O642" s="58"/>
      <c r="P642" s="812"/>
      <c r="Q642" s="812"/>
      <c r="R642" s="812"/>
      <c r="S642" s="59"/>
      <c r="T642" s="59"/>
      <c r="U642" s="57"/>
      <c r="V642" s="58"/>
      <c r="W642" s="58"/>
      <c r="X642" s="116"/>
      <c r="Y642" s="116"/>
      <c r="Z642" s="116"/>
      <c r="AA642" s="116"/>
      <c r="AB642" s="116"/>
      <c r="AC642" s="116"/>
      <c r="AD642" s="58"/>
      <c r="AE642" s="58"/>
      <c r="AF642" s="58"/>
      <c r="AG642" s="116"/>
      <c r="AH642" s="58"/>
      <c r="AI642" s="58"/>
      <c r="AJ642" s="58"/>
      <c r="AZ642" s="40"/>
      <c r="BA642" s="40"/>
      <c r="BB642" s="40"/>
      <c r="BX642" s="36"/>
      <c r="BY642" s="36"/>
      <c r="BZ642" s="36"/>
      <c r="CA642" s="36"/>
      <c r="CB642" s="36"/>
      <c r="CC642" s="36"/>
    </row>
    <row r="643" spans="1:81" x14ac:dyDescent="0.2">
      <c r="A643" s="53"/>
      <c r="B643" s="54"/>
      <c r="C643" s="55"/>
      <c r="D643" s="55"/>
      <c r="E643" s="55"/>
      <c r="F643" s="55"/>
      <c r="G643" s="55"/>
      <c r="H643" s="55"/>
      <c r="I643" s="55"/>
      <c r="J643" s="55"/>
      <c r="K643" s="55"/>
      <c r="L643" s="55"/>
      <c r="M643" s="56"/>
      <c r="N643" s="57"/>
      <c r="O643" s="58"/>
      <c r="P643" s="812"/>
      <c r="Q643" s="812"/>
      <c r="R643" s="812"/>
      <c r="S643" s="59"/>
      <c r="T643" s="59"/>
      <c r="U643" s="57"/>
      <c r="V643" s="58"/>
      <c r="W643" s="58"/>
      <c r="X643" s="116"/>
      <c r="Y643" s="116"/>
      <c r="Z643" s="116"/>
      <c r="AA643" s="116"/>
      <c r="AB643" s="116"/>
      <c r="AC643" s="116"/>
      <c r="AD643" s="58"/>
      <c r="AE643" s="58"/>
      <c r="AF643" s="58"/>
      <c r="AG643" s="116"/>
      <c r="AH643" s="58"/>
      <c r="AI643" s="58"/>
      <c r="AJ643" s="58"/>
      <c r="AZ643" s="40"/>
      <c r="BA643" s="40"/>
      <c r="BB643" s="40"/>
      <c r="BX643" s="36"/>
      <c r="BY643" s="36"/>
      <c r="BZ643" s="36"/>
      <c r="CA643" s="36"/>
      <c r="CB643" s="36"/>
      <c r="CC643" s="36"/>
    </row>
    <row r="644" spans="1:81" x14ac:dyDescent="0.2">
      <c r="A644" s="53"/>
      <c r="B644" s="54"/>
      <c r="C644" s="55"/>
      <c r="D644" s="55"/>
      <c r="E644" s="55"/>
      <c r="F644" s="55"/>
      <c r="G644" s="55"/>
      <c r="H644" s="55"/>
      <c r="I644" s="55"/>
      <c r="J644" s="55"/>
      <c r="K644" s="55"/>
      <c r="L644" s="55"/>
      <c r="M644" s="56"/>
      <c r="N644" s="57"/>
      <c r="O644" s="58"/>
      <c r="P644" s="812"/>
      <c r="Q644" s="812"/>
      <c r="R644" s="812"/>
      <c r="S644" s="59"/>
      <c r="T644" s="59"/>
      <c r="U644" s="57"/>
      <c r="V644" s="58"/>
      <c r="W644" s="58"/>
      <c r="X644" s="116"/>
      <c r="Y644" s="116"/>
      <c r="Z644" s="116"/>
      <c r="AA644" s="116"/>
      <c r="AB644" s="116"/>
      <c r="AC644" s="116"/>
      <c r="AD644" s="58"/>
      <c r="AE644" s="58"/>
      <c r="AF644" s="58"/>
      <c r="AG644" s="116"/>
      <c r="AH644" s="58"/>
      <c r="AI644" s="58"/>
      <c r="AJ644" s="58"/>
      <c r="AZ644" s="40"/>
      <c r="BA644" s="40"/>
      <c r="BB644" s="40"/>
      <c r="BX644" s="36"/>
      <c r="BY644" s="36"/>
      <c r="BZ644" s="36"/>
      <c r="CA644" s="36"/>
      <c r="CB644" s="36"/>
      <c r="CC644" s="36"/>
    </row>
    <row r="645" spans="1:81" x14ac:dyDescent="0.2">
      <c r="A645" s="53"/>
      <c r="B645" s="54"/>
      <c r="C645" s="55"/>
      <c r="D645" s="55"/>
      <c r="E645" s="55"/>
      <c r="F645" s="55"/>
      <c r="G645" s="55"/>
      <c r="H645" s="55"/>
      <c r="I645" s="55"/>
      <c r="J645" s="55"/>
      <c r="K645" s="55"/>
      <c r="L645" s="55"/>
      <c r="M645" s="56"/>
      <c r="N645" s="57"/>
      <c r="O645" s="58"/>
      <c r="P645" s="812"/>
      <c r="Q645" s="812"/>
      <c r="R645" s="812"/>
      <c r="S645" s="59"/>
      <c r="T645" s="59"/>
      <c r="U645" s="57"/>
      <c r="V645" s="58"/>
      <c r="W645" s="58"/>
      <c r="X645" s="116"/>
      <c r="Y645" s="116"/>
      <c r="Z645" s="116"/>
      <c r="AA645" s="116"/>
      <c r="AB645" s="116"/>
      <c r="AC645" s="116"/>
      <c r="AD645" s="58"/>
      <c r="AE645" s="58"/>
      <c r="AF645" s="58"/>
      <c r="AG645" s="116"/>
      <c r="AH645" s="58"/>
      <c r="AI645" s="58"/>
      <c r="AJ645" s="58"/>
      <c r="AZ645" s="40"/>
      <c r="BA645" s="40"/>
      <c r="BB645" s="40"/>
      <c r="BX645" s="36"/>
      <c r="BY645" s="36"/>
      <c r="BZ645" s="36"/>
      <c r="CA645" s="36"/>
      <c r="CB645" s="36"/>
      <c r="CC645" s="36"/>
    </row>
    <row r="646" spans="1:81" x14ac:dyDescent="0.2">
      <c r="A646" s="53"/>
      <c r="B646" s="54"/>
      <c r="C646" s="55"/>
      <c r="D646" s="55"/>
      <c r="E646" s="55"/>
      <c r="F646" s="55"/>
      <c r="G646" s="55"/>
      <c r="H646" s="55"/>
      <c r="I646" s="55"/>
      <c r="J646" s="55"/>
      <c r="K646" s="55"/>
      <c r="L646" s="55"/>
      <c r="M646" s="56"/>
      <c r="N646" s="57"/>
      <c r="O646" s="58"/>
      <c r="P646" s="812"/>
      <c r="Q646" s="812"/>
      <c r="R646" s="812"/>
      <c r="S646" s="59"/>
      <c r="T646" s="59"/>
      <c r="U646" s="57"/>
      <c r="V646" s="58"/>
      <c r="W646" s="58"/>
      <c r="X646" s="116"/>
      <c r="Y646" s="116"/>
      <c r="Z646" s="116"/>
      <c r="AA646" s="116"/>
      <c r="AB646" s="116"/>
      <c r="AC646" s="116"/>
      <c r="AD646" s="58"/>
      <c r="AE646" s="58"/>
      <c r="AF646" s="58"/>
      <c r="AG646" s="116"/>
      <c r="AH646" s="58"/>
      <c r="AI646" s="58"/>
      <c r="AJ646" s="58"/>
      <c r="AZ646" s="40"/>
      <c r="BA646" s="40"/>
      <c r="BB646" s="40"/>
      <c r="BX646" s="36"/>
      <c r="BY646" s="36"/>
      <c r="BZ646" s="36"/>
      <c r="CA646" s="36"/>
      <c r="CB646" s="36"/>
      <c r="CC646" s="36"/>
    </row>
    <row r="647" spans="1:81" x14ac:dyDescent="0.2">
      <c r="A647" s="53"/>
      <c r="B647" s="54"/>
      <c r="C647" s="55"/>
      <c r="D647" s="55"/>
      <c r="E647" s="55"/>
      <c r="F647" s="55"/>
      <c r="G647" s="55"/>
      <c r="H647" s="55"/>
      <c r="I647" s="55"/>
      <c r="J647" s="55"/>
      <c r="K647" s="55"/>
      <c r="L647" s="55"/>
      <c r="M647" s="56"/>
      <c r="N647" s="57"/>
      <c r="O647" s="58"/>
      <c r="P647" s="812"/>
      <c r="Q647" s="812"/>
      <c r="R647" s="812"/>
      <c r="S647" s="59"/>
      <c r="T647" s="59"/>
      <c r="U647" s="57"/>
      <c r="V647" s="58"/>
      <c r="W647" s="58"/>
      <c r="X647" s="116"/>
      <c r="Y647" s="116"/>
      <c r="Z647" s="116"/>
      <c r="AA647" s="116"/>
      <c r="AB647" s="116"/>
      <c r="AC647" s="116"/>
      <c r="AD647" s="58"/>
      <c r="AE647" s="58"/>
      <c r="AF647" s="58"/>
      <c r="AG647" s="116"/>
      <c r="AH647" s="58"/>
      <c r="AI647" s="58"/>
      <c r="AJ647" s="58"/>
      <c r="AZ647" s="40"/>
      <c r="BA647" s="40"/>
      <c r="BB647" s="40"/>
      <c r="BX647" s="36"/>
      <c r="BY647" s="36"/>
      <c r="BZ647" s="36"/>
      <c r="CA647" s="36"/>
      <c r="CB647" s="36"/>
      <c r="CC647" s="36"/>
    </row>
    <row r="648" spans="1:81" x14ac:dyDescent="0.2">
      <c r="A648" s="53"/>
      <c r="B648" s="54"/>
      <c r="C648" s="55"/>
      <c r="D648" s="55"/>
      <c r="E648" s="55"/>
      <c r="F648" s="55"/>
      <c r="G648" s="55"/>
      <c r="H648" s="55"/>
      <c r="I648" s="55"/>
      <c r="J648" s="55"/>
      <c r="K648" s="55"/>
      <c r="L648" s="55"/>
      <c r="M648" s="56"/>
      <c r="N648" s="57"/>
      <c r="O648" s="58"/>
      <c r="P648" s="812"/>
      <c r="Q648" s="812"/>
      <c r="R648" s="812"/>
      <c r="S648" s="59"/>
      <c r="T648" s="59"/>
      <c r="U648" s="57"/>
      <c r="V648" s="58"/>
      <c r="W648" s="58"/>
      <c r="X648" s="116"/>
      <c r="Y648" s="116"/>
      <c r="Z648" s="116"/>
      <c r="AA648" s="116"/>
      <c r="AB648" s="116"/>
      <c r="AC648" s="116"/>
      <c r="AD648" s="58"/>
      <c r="AE648" s="58"/>
      <c r="AF648" s="58"/>
      <c r="AG648" s="116"/>
      <c r="AH648" s="58"/>
      <c r="AI648" s="58"/>
      <c r="AJ648" s="58"/>
      <c r="AZ648" s="40"/>
      <c r="BA648" s="40"/>
      <c r="BB648" s="40"/>
      <c r="BX648" s="36"/>
      <c r="BY648" s="36"/>
      <c r="BZ648" s="36"/>
      <c r="CA648" s="36"/>
      <c r="CB648" s="36"/>
      <c r="CC648" s="36"/>
    </row>
    <row r="649" spans="1:81" x14ac:dyDescent="0.2">
      <c r="A649" s="53"/>
      <c r="B649" s="54"/>
      <c r="C649" s="55"/>
      <c r="D649" s="55"/>
      <c r="E649" s="55"/>
      <c r="F649" s="55"/>
      <c r="G649" s="55"/>
      <c r="H649" s="55"/>
      <c r="I649" s="55"/>
      <c r="J649" s="55"/>
      <c r="K649" s="55"/>
      <c r="L649" s="55"/>
      <c r="M649" s="56"/>
      <c r="N649" s="57"/>
      <c r="O649" s="58"/>
      <c r="P649" s="812"/>
      <c r="Q649" s="812"/>
      <c r="R649" s="812"/>
      <c r="S649" s="59"/>
      <c r="T649" s="59"/>
      <c r="U649" s="57"/>
      <c r="V649" s="58"/>
      <c r="W649" s="58"/>
      <c r="X649" s="116"/>
      <c r="Y649" s="116"/>
      <c r="Z649" s="116"/>
      <c r="AA649" s="116"/>
      <c r="AB649" s="116"/>
      <c r="AC649" s="116"/>
      <c r="AD649" s="58"/>
      <c r="AE649" s="58"/>
      <c r="AF649" s="58"/>
      <c r="AG649" s="116"/>
      <c r="AH649" s="58"/>
      <c r="AI649" s="58"/>
      <c r="AJ649" s="58"/>
      <c r="AZ649" s="40"/>
      <c r="BA649" s="40"/>
      <c r="BB649" s="40"/>
      <c r="BX649" s="36"/>
      <c r="BY649" s="36"/>
      <c r="BZ649" s="36"/>
      <c r="CA649" s="36"/>
      <c r="CB649" s="36"/>
      <c r="CC649" s="36"/>
    </row>
    <row r="650" spans="1:81" x14ac:dyDescent="0.2">
      <c r="A650" s="53"/>
      <c r="B650" s="54"/>
      <c r="C650" s="55"/>
      <c r="D650" s="55"/>
      <c r="E650" s="55"/>
      <c r="F650" s="55"/>
      <c r="G650" s="55"/>
      <c r="H650" s="55"/>
      <c r="I650" s="55"/>
      <c r="J650" s="55"/>
      <c r="K650" s="55"/>
      <c r="L650" s="55"/>
      <c r="M650" s="56"/>
      <c r="N650" s="57"/>
      <c r="O650" s="58"/>
      <c r="P650" s="812"/>
      <c r="Q650" s="812"/>
      <c r="R650" s="812"/>
      <c r="S650" s="59"/>
      <c r="T650" s="59"/>
      <c r="U650" s="57"/>
      <c r="V650" s="58"/>
      <c r="W650" s="58"/>
      <c r="X650" s="116"/>
      <c r="Y650" s="116"/>
      <c r="Z650" s="116"/>
      <c r="AA650" s="116"/>
      <c r="AB650" s="116"/>
      <c r="AC650" s="116"/>
      <c r="AD650" s="58"/>
      <c r="AE650" s="58"/>
      <c r="AF650" s="58"/>
      <c r="AG650" s="116"/>
      <c r="AH650" s="58"/>
      <c r="AI650" s="58"/>
      <c r="AJ650" s="58"/>
      <c r="AZ650" s="40"/>
      <c r="BA650" s="40"/>
      <c r="BB650" s="40"/>
      <c r="BX650" s="36"/>
      <c r="BY650" s="36"/>
      <c r="BZ650" s="36"/>
      <c r="CA650" s="36"/>
      <c r="CB650" s="36"/>
      <c r="CC650" s="36"/>
    </row>
    <row r="651" spans="1:81" x14ac:dyDescent="0.2">
      <c r="A651" s="53"/>
      <c r="B651" s="54"/>
      <c r="C651" s="55"/>
      <c r="D651" s="55"/>
      <c r="E651" s="55"/>
      <c r="F651" s="55"/>
      <c r="G651" s="55"/>
      <c r="H651" s="55"/>
      <c r="I651" s="55"/>
      <c r="J651" s="55"/>
      <c r="K651" s="55"/>
      <c r="L651" s="55"/>
      <c r="M651" s="56"/>
      <c r="N651" s="57"/>
      <c r="O651" s="58"/>
      <c r="P651" s="812"/>
      <c r="Q651" s="812"/>
      <c r="R651" s="812"/>
      <c r="S651" s="59"/>
      <c r="T651" s="59"/>
      <c r="U651" s="57"/>
      <c r="V651" s="58"/>
      <c r="W651" s="58"/>
      <c r="X651" s="116"/>
      <c r="Y651" s="116"/>
      <c r="Z651" s="116"/>
      <c r="AA651" s="116"/>
      <c r="AB651" s="116"/>
      <c r="AC651" s="116"/>
      <c r="AD651" s="58"/>
      <c r="AE651" s="58"/>
      <c r="AF651" s="58"/>
      <c r="AG651" s="116"/>
      <c r="AH651" s="58"/>
      <c r="AI651" s="58"/>
      <c r="AJ651" s="58"/>
      <c r="AZ651" s="40"/>
      <c r="BA651" s="40"/>
      <c r="BB651" s="40"/>
      <c r="BX651" s="36"/>
      <c r="BY651" s="36"/>
      <c r="BZ651" s="36"/>
      <c r="CA651" s="36"/>
      <c r="CB651" s="36"/>
      <c r="CC651" s="36"/>
    </row>
    <row r="652" spans="1:81" x14ac:dyDescent="0.2">
      <c r="A652" s="53"/>
      <c r="B652" s="54"/>
      <c r="C652" s="55"/>
      <c r="D652" s="55"/>
      <c r="E652" s="55"/>
      <c r="F652" s="55"/>
      <c r="G652" s="55"/>
      <c r="H652" s="55"/>
      <c r="I652" s="55"/>
      <c r="J652" s="55"/>
      <c r="K652" s="55"/>
      <c r="L652" s="55"/>
      <c r="M652" s="56"/>
      <c r="N652" s="57"/>
      <c r="O652" s="58"/>
      <c r="P652" s="812"/>
      <c r="Q652" s="812"/>
      <c r="R652" s="812"/>
      <c r="S652" s="59"/>
      <c r="T652" s="59"/>
      <c r="U652" s="57"/>
      <c r="V652" s="58"/>
      <c r="W652" s="58"/>
      <c r="X652" s="116"/>
      <c r="Y652" s="116"/>
      <c r="Z652" s="116"/>
      <c r="AA652" s="116"/>
      <c r="AB652" s="116"/>
      <c r="AC652" s="116"/>
      <c r="AD652" s="58"/>
      <c r="AE652" s="58"/>
      <c r="AF652" s="58"/>
      <c r="AG652" s="116"/>
      <c r="AH652" s="58"/>
      <c r="AI652" s="58"/>
      <c r="AJ652" s="58"/>
      <c r="AZ652" s="40"/>
      <c r="BA652" s="40"/>
      <c r="BB652" s="40"/>
      <c r="BX652" s="36"/>
      <c r="BY652" s="36"/>
      <c r="BZ652" s="36"/>
      <c r="CA652" s="36"/>
      <c r="CB652" s="36"/>
      <c r="CC652" s="36"/>
    </row>
    <row r="653" spans="1:81" x14ac:dyDescent="0.2">
      <c r="A653" s="53"/>
      <c r="B653" s="54"/>
      <c r="C653" s="55"/>
      <c r="D653" s="55"/>
      <c r="E653" s="55"/>
      <c r="F653" s="55"/>
      <c r="G653" s="55"/>
      <c r="H653" s="55"/>
      <c r="I653" s="55"/>
      <c r="J653" s="55"/>
      <c r="K653" s="55"/>
      <c r="L653" s="55"/>
      <c r="M653" s="56"/>
      <c r="N653" s="57"/>
      <c r="O653" s="58"/>
      <c r="P653" s="812"/>
      <c r="Q653" s="812"/>
      <c r="R653" s="812"/>
      <c r="S653" s="59"/>
      <c r="T653" s="59"/>
      <c r="U653" s="57"/>
      <c r="V653" s="58"/>
      <c r="W653" s="58"/>
      <c r="X653" s="116"/>
      <c r="Y653" s="116"/>
      <c r="Z653" s="116"/>
      <c r="AA653" s="116"/>
      <c r="AB653" s="116"/>
      <c r="AC653" s="116"/>
      <c r="AD653" s="58"/>
      <c r="AE653" s="58"/>
      <c r="AF653" s="58"/>
      <c r="AG653" s="116"/>
      <c r="AH653" s="58"/>
      <c r="AI653" s="58"/>
      <c r="AJ653" s="58"/>
      <c r="AZ653" s="40"/>
      <c r="BA653" s="40"/>
      <c r="BB653" s="40"/>
      <c r="BX653" s="36"/>
      <c r="BY653" s="36"/>
      <c r="BZ653" s="36"/>
      <c r="CA653" s="36"/>
      <c r="CB653" s="36"/>
      <c r="CC653" s="36"/>
    </row>
    <row r="654" spans="1:81" x14ac:dyDescent="0.2">
      <c r="A654" s="53"/>
      <c r="B654" s="54"/>
      <c r="C654" s="55"/>
      <c r="D654" s="55"/>
      <c r="E654" s="55"/>
      <c r="F654" s="55"/>
      <c r="G654" s="55"/>
      <c r="H654" s="55"/>
      <c r="I654" s="55"/>
      <c r="J654" s="55"/>
      <c r="K654" s="55"/>
      <c r="L654" s="55"/>
      <c r="M654" s="56"/>
      <c r="N654" s="57"/>
      <c r="O654" s="58"/>
      <c r="P654" s="812"/>
      <c r="Q654" s="812"/>
      <c r="R654" s="812"/>
      <c r="S654" s="59"/>
      <c r="T654" s="59"/>
      <c r="U654" s="57"/>
      <c r="V654" s="58"/>
      <c r="W654" s="58"/>
      <c r="X654" s="116"/>
      <c r="Y654" s="116"/>
      <c r="Z654" s="116"/>
      <c r="AA654" s="116"/>
      <c r="AB654" s="116"/>
      <c r="AC654" s="116"/>
      <c r="AD654" s="58"/>
      <c r="AE654" s="58"/>
      <c r="AF654" s="58"/>
      <c r="AG654" s="116"/>
      <c r="AH654" s="58"/>
      <c r="AI654" s="58"/>
      <c r="AJ654" s="58"/>
      <c r="AZ654" s="40"/>
      <c r="BA654" s="40"/>
      <c r="BB654" s="40"/>
      <c r="BX654" s="36"/>
      <c r="BY654" s="36"/>
      <c r="BZ654" s="36"/>
      <c r="CA654" s="36"/>
      <c r="CB654" s="36"/>
      <c r="CC654" s="36"/>
    </row>
    <row r="655" spans="1:81" x14ac:dyDescent="0.2">
      <c r="A655" s="53"/>
      <c r="B655" s="54"/>
      <c r="C655" s="55"/>
      <c r="D655" s="55"/>
      <c r="E655" s="55"/>
      <c r="F655" s="55"/>
      <c r="G655" s="55"/>
      <c r="H655" s="55"/>
      <c r="I655" s="55"/>
      <c r="J655" s="55"/>
      <c r="K655" s="55"/>
      <c r="L655" s="55"/>
      <c r="M655" s="56"/>
      <c r="N655" s="57"/>
      <c r="O655" s="58"/>
      <c r="P655" s="812"/>
      <c r="Q655" s="812"/>
      <c r="R655" s="812"/>
      <c r="S655" s="59"/>
      <c r="T655" s="59"/>
      <c r="U655" s="57"/>
      <c r="V655" s="58"/>
      <c r="W655" s="58"/>
      <c r="X655" s="116"/>
      <c r="Y655" s="116"/>
      <c r="Z655" s="116"/>
      <c r="AA655" s="116"/>
      <c r="AB655" s="116"/>
      <c r="AC655" s="116"/>
      <c r="AD655" s="58"/>
      <c r="AE655" s="58"/>
      <c r="AF655" s="58"/>
      <c r="AG655" s="116"/>
      <c r="AH655" s="58"/>
      <c r="AI655" s="58"/>
      <c r="AJ655" s="58"/>
      <c r="AZ655" s="40"/>
      <c r="BA655" s="40"/>
      <c r="BB655" s="40"/>
      <c r="BX655" s="36"/>
      <c r="BY655" s="36"/>
      <c r="BZ655" s="36"/>
      <c r="CA655" s="36"/>
      <c r="CB655" s="36"/>
      <c r="CC655" s="36"/>
    </row>
    <row r="656" spans="1:81" x14ac:dyDescent="0.2">
      <c r="A656" s="53"/>
      <c r="B656" s="54"/>
      <c r="C656" s="55"/>
      <c r="D656" s="55"/>
      <c r="E656" s="55"/>
      <c r="F656" s="55"/>
      <c r="G656" s="55"/>
      <c r="H656" s="55"/>
      <c r="I656" s="55"/>
      <c r="J656" s="55"/>
      <c r="K656" s="55"/>
      <c r="L656" s="55"/>
      <c r="M656" s="56"/>
      <c r="N656" s="57"/>
      <c r="O656" s="58"/>
      <c r="P656" s="812"/>
      <c r="Q656" s="812"/>
      <c r="R656" s="812"/>
      <c r="S656" s="59"/>
      <c r="T656" s="59"/>
      <c r="U656" s="57"/>
      <c r="V656" s="58"/>
      <c r="W656" s="58"/>
      <c r="X656" s="116"/>
      <c r="Y656" s="116"/>
      <c r="Z656" s="116"/>
      <c r="AA656" s="116"/>
      <c r="AB656" s="116"/>
      <c r="AC656" s="116"/>
      <c r="AD656" s="58"/>
      <c r="AE656" s="58"/>
      <c r="AF656" s="58"/>
      <c r="AG656" s="116"/>
      <c r="AH656" s="58"/>
      <c r="AI656" s="58"/>
      <c r="AJ656" s="58"/>
      <c r="AZ656" s="40"/>
      <c r="BA656" s="40"/>
      <c r="BB656" s="40"/>
      <c r="BX656" s="36"/>
      <c r="BY656" s="36"/>
      <c r="BZ656" s="36"/>
      <c r="CA656" s="36"/>
      <c r="CB656" s="36"/>
      <c r="CC656" s="36"/>
    </row>
    <row r="657" spans="1:81" x14ac:dyDescent="0.2">
      <c r="A657" s="53"/>
      <c r="B657" s="54"/>
      <c r="C657" s="55"/>
      <c r="D657" s="55"/>
      <c r="E657" s="55"/>
      <c r="F657" s="55"/>
      <c r="G657" s="55"/>
      <c r="H657" s="55"/>
      <c r="I657" s="55"/>
      <c r="J657" s="55"/>
      <c r="K657" s="55"/>
      <c r="L657" s="55"/>
      <c r="M657" s="56"/>
      <c r="N657" s="57"/>
      <c r="O657" s="58"/>
      <c r="P657" s="812"/>
      <c r="Q657" s="812"/>
      <c r="R657" s="812"/>
      <c r="S657" s="59"/>
      <c r="T657" s="59"/>
      <c r="U657" s="57"/>
      <c r="V657" s="58"/>
      <c r="W657" s="58"/>
      <c r="X657" s="116"/>
      <c r="Y657" s="116"/>
      <c r="Z657" s="116"/>
      <c r="AA657" s="116"/>
      <c r="AB657" s="116"/>
      <c r="AC657" s="116"/>
      <c r="AD657" s="58"/>
      <c r="AE657" s="58"/>
      <c r="AF657" s="58"/>
      <c r="AG657" s="116"/>
      <c r="AH657" s="58"/>
      <c r="AI657" s="58"/>
      <c r="AJ657" s="58"/>
      <c r="AZ657" s="40"/>
      <c r="BA657" s="40"/>
      <c r="BB657" s="40"/>
      <c r="BX657" s="36"/>
      <c r="BY657" s="36"/>
      <c r="BZ657" s="36"/>
      <c r="CA657" s="36"/>
      <c r="CB657" s="36"/>
      <c r="CC657" s="36"/>
    </row>
    <row r="658" spans="1:81" x14ac:dyDescent="0.2">
      <c r="A658" s="53"/>
      <c r="B658" s="54"/>
      <c r="C658" s="55"/>
      <c r="D658" s="55"/>
      <c r="E658" s="55"/>
      <c r="F658" s="55"/>
      <c r="G658" s="55"/>
      <c r="H658" s="55"/>
      <c r="I658" s="55"/>
      <c r="J658" s="55"/>
      <c r="K658" s="55"/>
      <c r="L658" s="55"/>
      <c r="M658" s="56"/>
      <c r="N658" s="57"/>
      <c r="O658" s="58"/>
      <c r="P658" s="812"/>
      <c r="Q658" s="812"/>
      <c r="R658" s="812"/>
      <c r="S658" s="59"/>
      <c r="T658" s="59"/>
      <c r="U658" s="57"/>
      <c r="V658" s="58"/>
      <c r="W658" s="58"/>
      <c r="X658" s="116"/>
      <c r="Y658" s="116"/>
      <c r="Z658" s="116"/>
      <c r="AA658" s="116"/>
      <c r="AB658" s="116"/>
      <c r="AC658" s="116"/>
      <c r="AD658" s="58"/>
      <c r="AE658" s="58"/>
      <c r="AF658" s="58"/>
      <c r="AG658" s="116"/>
      <c r="AH658" s="58"/>
      <c r="AI658" s="58"/>
      <c r="AJ658" s="58"/>
      <c r="AZ658" s="40"/>
      <c r="BA658" s="40"/>
      <c r="BB658" s="40"/>
      <c r="BX658" s="36"/>
      <c r="BY658" s="36"/>
      <c r="BZ658" s="36"/>
      <c r="CA658" s="36"/>
      <c r="CB658" s="36"/>
      <c r="CC658" s="36"/>
    </row>
    <row r="659" spans="1:81" x14ac:dyDescent="0.2">
      <c r="A659" s="53"/>
      <c r="B659" s="54"/>
      <c r="C659" s="55"/>
      <c r="D659" s="55"/>
      <c r="E659" s="55"/>
      <c r="F659" s="55"/>
      <c r="G659" s="55"/>
      <c r="H659" s="55"/>
      <c r="I659" s="55"/>
      <c r="J659" s="55"/>
      <c r="K659" s="55"/>
      <c r="L659" s="55"/>
      <c r="M659" s="56"/>
      <c r="N659" s="57"/>
      <c r="O659" s="58"/>
      <c r="P659" s="812"/>
      <c r="Q659" s="812"/>
      <c r="R659" s="812"/>
      <c r="S659" s="59"/>
      <c r="T659" s="59"/>
      <c r="U659" s="57"/>
      <c r="V659" s="58"/>
      <c r="W659" s="58"/>
      <c r="X659" s="116"/>
      <c r="Y659" s="116"/>
      <c r="Z659" s="116"/>
      <c r="AA659" s="116"/>
      <c r="AB659" s="116"/>
      <c r="AC659" s="116"/>
      <c r="AD659" s="58"/>
      <c r="AE659" s="58"/>
      <c r="AF659" s="58"/>
      <c r="AG659" s="116"/>
      <c r="AH659" s="58"/>
      <c r="AI659" s="58"/>
      <c r="AJ659" s="58"/>
      <c r="AZ659" s="40"/>
      <c r="BA659" s="40"/>
      <c r="BB659" s="40"/>
      <c r="BX659" s="36"/>
      <c r="BY659" s="36"/>
      <c r="BZ659" s="36"/>
      <c r="CA659" s="36"/>
      <c r="CB659" s="36"/>
      <c r="CC659" s="36"/>
    </row>
    <row r="660" spans="1:81" x14ac:dyDescent="0.2">
      <c r="A660" s="53"/>
      <c r="B660" s="54"/>
      <c r="C660" s="55"/>
      <c r="D660" s="55"/>
      <c r="E660" s="55"/>
      <c r="F660" s="55"/>
      <c r="G660" s="55"/>
      <c r="H660" s="55"/>
      <c r="I660" s="55"/>
      <c r="J660" s="55"/>
      <c r="K660" s="55"/>
      <c r="L660" s="55"/>
      <c r="M660" s="56"/>
      <c r="N660" s="57"/>
      <c r="O660" s="58"/>
      <c r="P660" s="812"/>
      <c r="Q660" s="812"/>
      <c r="R660" s="812"/>
      <c r="S660" s="59"/>
      <c r="T660" s="59"/>
      <c r="U660" s="57"/>
      <c r="V660" s="58"/>
      <c r="W660" s="58"/>
      <c r="X660" s="116"/>
      <c r="Y660" s="116"/>
      <c r="Z660" s="116"/>
      <c r="AA660" s="116"/>
      <c r="AB660" s="116"/>
      <c r="AC660" s="116"/>
      <c r="AD660" s="58"/>
      <c r="AE660" s="58"/>
      <c r="AF660" s="58"/>
      <c r="AG660" s="116"/>
      <c r="AH660" s="58"/>
      <c r="AI660" s="58"/>
      <c r="AJ660" s="58"/>
      <c r="AZ660" s="40"/>
      <c r="BA660" s="40"/>
      <c r="BB660" s="40"/>
      <c r="BX660" s="36"/>
      <c r="BY660" s="36"/>
      <c r="BZ660" s="36"/>
      <c r="CA660" s="36"/>
      <c r="CB660" s="36"/>
      <c r="CC660" s="36"/>
    </row>
    <row r="661" spans="1:81" x14ac:dyDescent="0.2">
      <c r="A661" s="53"/>
      <c r="B661" s="54"/>
      <c r="C661" s="55"/>
      <c r="D661" s="55"/>
      <c r="E661" s="55"/>
      <c r="F661" s="55"/>
      <c r="G661" s="55"/>
      <c r="H661" s="55"/>
      <c r="I661" s="55"/>
      <c r="J661" s="55"/>
      <c r="K661" s="55"/>
      <c r="L661" s="55"/>
      <c r="M661" s="56"/>
      <c r="N661" s="57"/>
      <c r="O661" s="58"/>
      <c r="P661" s="812"/>
      <c r="Q661" s="812"/>
      <c r="R661" s="812"/>
      <c r="S661" s="59"/>
      <c r="T661" s="59"/>
      <c r="U661" s="57"/>
      <c r="V661" s="58"/>
      <c r="W661" s="58"/>
      <c r="X661" s="116"/>
      <c r="Y661" s="116"/>
      <c r="Z661" s="116"/>
      <c r="AA661" s="116"/>
      <c r="AB661" s="116"/>
      <c r="AC661" s="116"/>
      <c r="AD661" s="58"/>
      <c r="AE661" s="58"/>
      <c r="AF661" s="58"/>
      <c r="AG661" s="116"/>
      <c r="AH661" s="58"/>
      <c r="AI661" s="58"/>
      <c r="AJ661" s="58"/>
      <c r="AZ661" s="40"/>
      <c r="BA661" s="40"/>
      <c r="BB661" s="40"/>
      <c r="BX661" s="36"/>
      <c r="BY661" s="36"/>
      <c r="BZ661" s="36"/>
      <c r="CA661" s="36"/>
      <c r="CB661" s="36"/>
      <c r="CC661" s="36"/>
    </row>
    <row r="662" spans="1:81" x14ac:dyDescent="0.2">
      <c r="A662" s="53"/>
      <c r="B662" s="54"/>
      <c r="C662" s="55"/>
      <c r="D662" s="55"/>
      <c r="E662" s="55"/>
      <c r="F662" s="55"/>
      <c r="G662" s="55"/>
      <c r="H662" s="55"/>
      <c r="I662" s="55"/>
      <c r="J662" s="55"/>
      <c r="K662" s="55"/>
      <c r="L662" s="55"/>
      <c r="M662" s="56"/>
      <c r="N662" s="57"/>
      <c r="O662" s="58"/>
      <c r="P662" s="812"/>
      <c r="Q662" s="812"/>
      <c r="R662" s="812"/>
      <c r="S662" s="59"/>
      <c r="T662" s="59"/>
      <c r="U662" s="57"/>
      <c r="V662" s="58"/>
      <c r="W662" s="58"/>
      <c r="X662" s="116"/>
      <c r="Y662" s="116"/>
      <c r="Z662" s="116"/>
      <c r="AA662" s="116"/>
      <c r="AB662" s="116"/>
      <c r="AC662" s="116"/>
      <c r="AD662" s="58"/>
      <c r="AE662" s="58"/>
      <c r="AF662" s="58"/>
      <c r="AG662" s="116"/>
      <c r="AH662" s="58"/>
      <c r="AI662" s="58"/>
      <c r="AJ662" s="58"/>
      <c r="AZ662" s="40"/>
      <c r="BA662" s="40"/>
      <c r="BB662" s="40"/>
      <c r="BX662" s="36"/>
      <c r="BY662" s="36"/>
      <c r="BZ662" s="36"/>
      <c r="CA662" s="36"/>
      <c r="CB662" s="36"/>
      <c r="CC662" s="36"/>
    </row>
    <row r="663" spans="1:81" x14ac:dyDescent="0.2">
      <c r="A663" s="53"/>
      <c r="B663" s="54"/>
      <c r="C663" s="55"/>
      <c r="D663" s="55"/>
      <c r="E663" s="55"/>
      <c r="F663" s="55"/>
      <c r="G663" s="55"/>
      <c r="H663" s="55"/>
      <c r="I663" s="55"/>
      <c r="J663" s="55"/>
      <c r="K663" s="55"/>
      <c r="L663" s="55"/>
      <c r="M663" s="56"/>
      <c r="N663" s="57"/>
      <c r="O663" s="58"/>
      <c r="P663" s="812"/>
      <c r="Q663" s="812"/>
      <c r="R663" s="812"/>
      <c r="S663" s="59"/>
      <c r="T663" s="59"/>
      <c r="U663" s="57"/>
      <c r="V663" s="58"/>
      <c r="W663" s="58"/>
      <c r="X663" s="116"/>
      <c r="Y663" s="116"/>
      <c r="Z663" s="116"/>
      <c r="AA663" s="116"/>
      <c r="AB663" s="116"/>
      <c r="AC663" s="116"/>
      <c r="AD663" s="58"/>
      <c r="AE663" s="58"/>
      <c r="AF663" s="58"/>
      <c r="AG663" s="116"/>
      <c r="AH663" s="58"/>
      <c r="AI663" s="58"/>
      <c r="AJ663" s="58"/>
      <c r="AZ663" s="40"/>
      <c r="BA663" s="40"/>
      <c r="BB663" s="40"/>
      <c r="BX663" s="36"/>
      <c r="BY663" s="36"/>
      <c r="BZ663" s="36"/>
      <c r="CA663" s="36"/>
      <c r="CB663" s="36"/>
      <c r="CC663" s="36"/>
    </row>
    <row r="664" spans="1:81" x14ac:dyDescent="0.2">
      <c r="A664" s="53"/>
      <c r="B664" s="54"/>
      <c r="C664" s="55"/>
      <c r="D664" s="55"/>
      <c r="E664" s="55"/>
      <c r="F664" s="55"/>
      <c r="G664" s="55"/>
      <c r="H664" s="55"/>
      <c r="I664" s="55"/>
      <c r="J664" s="55"/>
      <c r="K664" s="55"/>
      <c r="L664" s="55"/>
      <c r="M664" s="56"/>
      <c r="N664" s="57"/>
      <c r="O664" s="58"/>
      <c r="P664" s="812"/>
      <c r="Q664" s="812"/>
      <c r="R664" s="812"/>
      <c r="S664" s="59"/>
      <c r="T664" s="59"/>
      <c r="U664" s="57"/>
      <c r="V664" s="58"/>
      <c r="W664" s="58"/>
      <c r="X664" s="116"/>
      <c r="Y664" s="116"/>
      <c r="Z664" s="116"/>
      <c r="AA664" s="116"/>
      <c r="AB664" s="116"/>
      <c r="AC664" s="116"/>
      <c r="AD664" s="58"/>
      <c r="AE664" s="58"/>
      <c r="AF664" s="58"/>
      <c r="AG664" s="116"/>
      <c r="AH664" s="58"/>
      <c r="AI664" s="58"/>
      <c r="AJ664" s="58"/>
      <c r="AZ664" s="40"/>
      <c r="BA664" s="40"/>
      <c r="BB664" s="40"/>
      <c r="BX664" s="36"/>
      <c r="BY664" s="36"/>
      <c r="BZ664" s="36"/>
      <c r="CA664" s="36"/>
      <c r="CB664" s="36"/>
      <c r="CC664" s="36"/>
    </row>
    <row r="665" spans="1:81" x14ac:dyDescent="0.2">
      <c r="A665" s="53"/>
      <c r="B665" s="54"/>
      <c r="C665" s="55"/>
      <c r="D665" s="55"/>
      <c r="E665" s="55"/>
      <c r="F665" s="55"/>
      <c r="G665" s="55"/>
      <c r="H665" s="55"/>
      <c r="I665" s="55"/>
      <c r="J665" s="55"/>
      <c r="K665" s="55"/>
      <c r="L665" s="55"/>
      <c r="M665" s="56"/>
      <c r="N665" s="57"/>
      <c r="O665" s="58"/>
      <c r="P665" s="812"/>
      <c r="Q665" s="812"/>
      <c r="R665" s="812"/>
      <c r="S665" s="59"/>
      <c r="T665" s="59"/>
      <c r="U665" s="57"/>
      <c r="V665" s="58"/>
      <c r="W665" s="58"/>
      <c r="X665" s="116"/>
      <c r="Y665" s="116"/>
      <c r="Z665" s="116"/>
      <c r="AA665" s="116"/>
      <c r="AB665" s="116"/>
      <c r="AC665" s="116"/>
      <c r="AD665" s="58"/>
      <c r="AE665" s="58"/>
      <c r="AF665" s="58"/>
      <c r="AG665" s="116"/>
      <c r="AH665" s="58"/>
      <c r="AI665" s="58"/>
      <c r="AJ665" s="58"/>
      <c r="AZ665" s="40"/>
      <c r="BA665" s="40"/>
      <c r="BB665" s="40"/>
      <c r="BX665" s="36"/>
      <c r="BY665" s="36"/>
      <c r="BZ665" s="36"/>
      <c r="CA665" s="36"/>
      <c r="CB665" s="36"/>
      <c r="CC665" s="36"/>
    </row>
    <row r="666" spans="1:81" x14ac:dyDescent="0.2">
      <c r="A666" s="53"/>
      <c r="B666" s="54"/>
      <c r="C666" s="55"/>
      <c r="D666" s="55"/>
      <c r="E666" s="55"/>
      <c r="F666" s="55"/>
      <c r="G666" s="55"/>
      <c r="H666" s="55"/>
      <c r="I666" s="55"/>
      <c r="J666" s="55"/>
      <c r="K666" s="55"/>
      <c r="L666" s="55"/>
      <c r="M666" s="56"/>
      <c r="N666" s="57"/>
      <c r="O666" s="58"/>
      <c r="P666" s="812"/>
      <c r="Q666" s="812"/>
      <c r="R666" s="812"/>
      <c r="S666" s="59"/>
      <c r="T666" s="59"/>
      <c r="U666" s="57"/>
      <c r="V666" s="58"/>
      <c r="W666" s="58"/>
      <c r="X666" s="116"/>
      <c r="Y666" s="116"/>
      <c r="Z666" s="116"/>
      <c r="AA666" s="116"/>
      <c r="AB666" s="116"/>
      <c r="AC666" s="116"/>
      <c r="AD666" s="58"/>
      <c r="AE666" s="58"/>
      <c r="AF666" s="58"/>
      <c r="AG666" s="116"/>
      <c r="AH666" s="58"/>
      <c r="AI666" s="58"/>
      <c r="AJ666" s="58"/>
      <c r="AZ666" s="40"/>
      <c r="BA666" s="40"/>
      <c r="BB666" s="40"/>
      <c r="BX666" s="36"/>
      <c r="BY666" s="36"/>
      <c r="BZ666" s="36"/>
      <c r="CA666" s="36"/>
      <c r="CB666" s="36"/>
      <c r="CC666" s="36"/>
    </row>
    <row r="667" spans="1:81" x14ac:dyDescent="0.2">
      <c r="A667" s="53"/>
      <c r="B667" s="54"/>
      <c r="C667" s="55"/>
      <c r="D667" s="55"/>
      <c r="E667" s="55"/>
      <c r="F667" s="55"/>
      <c r="G667" s="55"/>
      <c r="H667" s="55"/>
      <c r="I667" s="55"/>
      <c r="J667" s="55"/>
      <c r="K667" s="55"/>
      <c r="L667" s="55"/>
      <c r="M667" s="56"/>
      <c r="N667" s="57"/>
      <c r="O667" s="58"/>
      <c r="P667" s="812"/>
      <c r="Q667" s="812"/>
      <c r="R667" s="812"/>
      <c r="S667" s="59"/>
      <c r="T667" s="59"/>
      <c r="U667" s="57"/>
      <c r="V667" s="58"/>
      <c r="W667" s="58"/>
      <c r="X667" s="116"/>
      <c r="Y667" s="116"/>
      <c r="Z667" s="116"/>
      <c r="AA667" s="116"/>
      <c r="AB667" s="116"/>
      <c r="AC667" s="116"/>
      <c r="AD667" s="58"/>
      <c r="AE667" s="58"/>
      <c r="AF667" s="58"/>
      <c r="AG667" s="116"/>
      <c r="AH667" s="58"/>
      <c r="AI667" s="58"/>
      <c r="AJ667" s="58"/>
      <c r="AZ667" s="40"/>
      <c r="BA667" s="40"/>
      <c r="BB667" s="40"/>
      <c r="BX667" s="36"/>
      <c r="BY667" s="36"/>
      <c r="BZ667" s="36"/>
      <c r="CA667" s="36"/>
      <c r="CB667" s="36"/>
      <c r="CC667" s="36"/>
    </row>
    <row r="668" spans="1:81" x14ac:dyDescent="0.2">
      <c r="A668" s="53"/>
      <c r="B668" s="54"/>
      <c r="C668" s="55"/>
      <c r="D668" s="55"/>
      <c r="E668" s="55"/>
      <c r="F668" s="55"/>
      <c r="G668" s="55"/>
      <c r="H668" s="55"/>
      <c r="I668" s="55"/>
      <c r="J668" s="55"/>
      <c r="K668" s="55"/>
      <c r="L668" s="55"/>
      <c r="M668" s="56"/>
      <c r="N668" s="57"/>
      <c r="O668" s="58"/>
      <c r="P668" s="812"/>
      <c r="Q668" s="812"/>
      <c r="R668" s="812"/>
      <c r="S668" s="59"/>
      <c r="T668" s="59"/>
      <c r="U668" s="57"/>
      <c r="V668" s="58"/>
      <c r="W668" s="58"/>
      <c r="X668" s="116"/>
      <c r="Y668" s="116"/>
      <c r="Z668" s="116"/>
      <c r="AA668" s="116"/>
      <c r="AB668" s="116"/>
      <c r="AC668" s="116"/>
      <c r="AD668" s="58"/>
      <c r="AE668" s="58"/>
      <c r="AF668" s="58"/>
      <c r="AG668" s="116"/>
      <c r="AH668" s="58"/>
      <c r="AI668" s="58"/>
      <c r="AJ668" s="58"/>
      <c r="AZ668" s="40"/>
      <c r="BA668" s="40"/>
      <c r="BB668" s="40"/>
      <c r="BX668" s="36"/>
      <c r="BY668" s="36"/>
      <c r="BZ668" s="36"/>
      <c r="CA668" s="36"/>
      <c r="CB668" s="36"/>
      <c r="CC668" s="36"/>
    </row>
    <row r="669" spans="1:81" x14ac:dyDescent="0.2">
      <c r="A669" s="53"/>
      <c r="B669" s="54"/>
      <c r="C669" s="55"/>
      <c r="D669" s="55"/>
      <c r="E669" s="55"/>
      <c r="F669" s="55"/>
      <c r="G669" s="55"/>
      <c r="H669" s="55"/>
      <c r="I669" s="55"/>
      <c r="J669" s="55"/>
      <c r="K669" s="55"/>
      <c r="L669" s="55"/>
      <c r="M669" s="56"/>
      <c r="N669" s="57"/>
      <c r="O669" s="58"/>
      <c r="P669" s="812"/>
      <c r="Q669" s="812"/>
      <c r="R669" s="812"/>
      <c r="S669" s="59"/>
      <c r="T669" s="59"/>
      <c r="U669" s="57"/>
      <c r="V669" s="58"/>
      <c r="W669" s="58"/>
      <c r="X669" s="116"/>
      <c r="Y669" s="116"/>
      <c r="Z669" s="116"/>
      <c r="AA669" s="116"/>
      <c r="AB669" s="116"/>
      <c r="AC669" s="116"/>
      <c r="AD669" s="58"/>
      <c r="AE669" s="58"/>
      <c r="AF669" s="58"/>
      <c r="AG669" s="116"/>
      <c r="AH669" s="58"/>
      <c r="AI669" s="58"/>
      <c r="AJ669" s="58"/>
      <c r="AZ669" s="40"/>
      <c r="BA669" s="40"/>
      <c r="BB669" s="40"/>
      <c r="BX669" s="36"/>
      <c r="BY669" s="36"/>
      <c r="BZ669" s="36"/>
      <c r="CA669" s="36"/>
      <c r="CB669" s="36"/>
      <c r="CC669" s="36"/>
    </row>
    <row r="670" spans="1:81" x14ac:dyDescent="0.2">
      <c r="A670" s="53"/>
      <c r="B670" s="54"/>
      <c r="C670" s="55"/>
      <c r="D670" s="55"/>
      <c r="E670" s="55"/>
      <c r="F670" s="55"/>
      <c r="G670" s="55"/>
      <c r="H670" s="55"/>
      <c r="I670" s="55"/>
      <c r="J670" s="55"/>
      <c r="K670" s="55"/>
      <c r="L670" s="55"/>
      <c r="M670" s="56"/>
      <c r="N670" s="57"/>
      <c r="O670" s="58"/>
      <c r="P670" s="812"/>
      <c r="Q670" s="812"/>
      <c r="R670" s="812"/>
      <c r="S670" s="59"/>
      <c r="T670" s="59"/>
      <c r="U670" s="57"/>
      <c r="V670" s="58"/>
      <c r="W670" s="58"/>
      <c r="X670" s="116"/>
      <c r="Y670" s="116"/>
      <c r="Z670" s="116"/>
      <c r="AA670" s="116"/>
      <c r="AB670" s="116"/>
      <c r="AC670" s="116"/>
      <c r="AD670" s="58"/>
      <c r="AE670" s="58"/>
      <c r="AF670" s="58"/>
      <c r="AG670" s="116"/>
      <c r="AH670" s="58"/>
      <c r="AI670" s="58"/>
      <c r="AJ670" s="58"/>
      <c r="AZ670" s="40"/>
      <c r="BA670" s="40"/>
      <c r="BB670" s="40"/>
      <c r="BX670" s="36"/>
      <c r="BY670" s="36"/>
      <c r="BZ670" s="36"/>
      <c r="CA670" s="36"/>
      <c r="CB670" s="36"/>
      <c r="CC670" s="36"/>
    </row>
    <row r="671" spans="1:81" x14ac:dyDescent="0.2">
      <c r="A671" s="53"/>
      <c r="B671" s="54"/>
      <c r="C671" s="55"/>
      <c r="D671" s="55"/>
      <c r="E671" s="55"/>
      <c r="F671" s="55"/>
      <c r="G671" s="55"/>
      <c r="H671" s="55"/>
      <c r="I671" s="55"/>
      <c r="J671" s="55"/>
      <c r="K671" s="55"/>
      <c r="L671" s="55"/>
      <c r="M671" s="56"/>
      <c r="N671" s="57"/>
      <c r="O671" s="58"/>
      <c r="P671" s="812"/>
      <c r="Q671" s="812"/>
      <c r="R671" s="812"/>
      <c r="S671" s="59"/>
      <c r="T671" s="59"/>
      <c r="U671" s="57"/>
      <c r="V671" s="58"/>
      <c r="W671" s="58"/>
      <c r="X671" s="116"/>
      <c r="Y671" s="116"/>
      <c r="Z671" s="116"/>
      <c r="AA671" s="116"/>
      <c r="AB671" s="116"/>
      <c r="AC671" s="116"/>
      <c r="AD671" s="58"/>
      <c r="AE671" s="58"/>
      <c r="AF671" s="58"/>
      <c r="AG671" s="116"/>
      <c r="AH671" s="58"/>
      <c r="AI671" s="58"/>
      <c r="AJ671" s="58"/>
      <c r="AZ671" s="40"/>
      <c r="BA671" s="40"/>
      <c r="BB671" s="40"/>
      <c r="BX671" s="36"/>
      <c r="BY671" s="36"/>
      <c r="BZ671" s="36"/>
      <c r="CA671" s="36"/>
      <c r="CB671" s="36"/>
      <c r="CC671" s="36"/>
    </row>
    <row r="672" spans="1:81" x14ac:dyDescent="0.2">
      <c r="A672" s="53"/>
      <c r="B672" s="54"/>
      <c r="C672" s="55"/>
      <c r="D672" s="55"/>
      <c r="E672" s="55"/>
      <c r="F672" s="55"/>
      <c r="G672" s="55"/>
      <c r="H672" s="55"/>
      <c r="I672" s="55"/>
      <c r="J672" s="55"/>
      <c r="K672" s="55"/>
      <c r="L672" s="55"/>
      <c r="M672" s="56"/>
      <c r="N672" s="57"/>
      <c r="O672" s="58"/>
      <c r="P672" s="812"/>
      <c r="Q672" s="812"/>
      <c r="R672" s="812"/>
      <c r="S672" s="59"/>
      <c r="T672" s="59"/>
      <c r="U672" s="57"/>
      <c r="V672" s="58"/>
      <c r="W672" s="58"/>
      <c r="X672" s="116"/>
      <c r="Y672" s="116"/>
      <c r="Z672" s="116"/>
      <c r="AA672" s="116"/>
      <c r="AB672" s="116"/>
      <c r="AC672" s="116"/>
      <c r="AD672" s="58"/>
      <c r="AE672" s="58"/>
      <c r="AF672" s="58"/>
      <c r="AG672" s="116"/>
      <c r="AH672" s="58"/>
      <c r="AI672" s="58"/>
      <c r="AJ672" s="58"/>
      <c r="AZ672" s="40"/>
      <c r="BA672" s="40"/>
      <c r="BB672" s="40"/>
      <c r="BX672" s="36"/>
      <c r="BY672" s="36"/>
      <c r="BZ672" s="36"/>
      <c r="CA672" s="36"/>
      <c r="CB672" s="36"/>
      <c r="CC672" s="36"/>
    </row>
    <row r="673" spans="1:81" x14ac:dyDescent="0.2">
      <c r="A673" s="53"/>
      <c r="B673" s="54"/>
      <c r="C673" s="55"/>
      <c r="D673" s="55"/>
      <c r="E673" s="55"/>
      <c r="F673" s="55"/>
      <c r="G673" s="55"/>
      <c r="H673" s="55"/>
      <c r="I673" s="55"/>
      <c r="J673" s="55"/>
      <c r="K673" s="55"/>
      <c r="L673" s="55"/>
      <c r="M673" s="56"/>
      <c r="N673" s="57"/>
      <c r="O673" s="58"/>
      <c r="P673" s="812"/>
      <c r="Q673" s="812"/>
      <c r="R673" s="812"/>
      <c r="S673" s="59"/>
      <c r="T673" s="59"/>
      <c r="U673" s="57"/>
      <c r="V673" s="58"/>
      <c r="W673" s="58"/>
      <c r="X673" s="116"/>
      <c r="Y673" s="116"/>
      <c r="Z673" s="116"/>
      <c r="AA673" s="116"/>
      <c r="AB673" s="116"/>
      <c r="AC673" s="116"/>
      <c r="AD673" s="58"/>
      <c r="AE673" s="58"/>
      <c r="AF673" s="58"/>
      <c r="AG673" s="116"/>
      <c r="AH673" s="58"/>
      <c r="AI673" s="58"/>
      <c r="AJ673" s="58"/>
      <c r="AZ673" s="40"/>
      <c r="BA673" s="40"/>
      <c r="BB673" s="40"/>
      <c r="BX673" s="36"/>
      <c r="BY673" s="36"/>
      <c r="BZ673" s="36"/>
      <c r="CA673" s="36"/>
      <c r="CB673" s="36"/>
      <c r="CC673" s="36"/>
    </row>
    <row r="674" spans="1:81" x14ac:dyDescent="0.2">
      <c r="A674" s="53"/>
      <c r="B674" s="54"/>
      <c r="C674" s="55"/>
      <c r="D674" s="55"/>
      <c r="E674" s="55"/>
      <c r="F674" s="55"/>
      <c r="G674" s="55"/>
      <c r="H674" s="55"/>
      <c r="I674" s="55"/>
      <c r="J674" s="55"/>
      <c r="K674" s="55"/>
      <c r="L674" s="55"/>
      <c r="M674" s="56"/>
      <c r="N674" s="57"/>
      <c r="O674" s="58"/>
      <c r="P674" s="812"/>
      <c r="Q674" s="812"/>
      <c r="R674" s="812"/>
      <c r="S674" s="59"/>
      <c r="T674" s="59"/>
      <c r="U674" s="57"/>
      <c r="V674" s="58"/>
      <c r="W674" s="58"/>
      <c r="X674" s="116"/>
      <c r="Y674" s="116"/>
      <c r="Z674" s="116"/>
      <c r="AA674" s="116"/>
      <c r="AB674" s="116"/>
      <c r="AC674" s="116"/>
      <c r="AD674" s="58"/>
      <c r="AE674" s="58"/>
      <c r="AF674" s="58"/>
      <c r="AG674" s="116"/>
      <c r="AH674" s="58"/>
      <c r="AI674" s="58"/>
      <c r="AJ674" s="58"/>
      <c r="AZ674" s="40"/>
      <c r="BA674" s="40"/>
      <c r="BB674" s="40"/>
      <c r="BX674" s="36"/>
      <c r="BY674" s="36"/>
      <c r="BZ674" s="36"/>
      <c r="CA674" s="36"/>
      <c r="CB674" s="36"/>
      <c r="CC674" s="36"/>
    </row>
    <row r="675" spans="1:81" x14ac:dyDescent="0.2">
      <c r="A675" s="53"/>
      <c r="B675" s="54"/>
      <c r="C675" s="55"/>
      <c r="D675" s="55"/>
      <c r="E675" s="55"/>
      <c r="F675" s="55"/>
      <c r="G675" s="55"/>
      <c r="H675" s="55"/>
      <c r="I675" s="55"/>
      <c r="J675" s="55"/>
      <c r="K675" s="55"/>
      <c r="L675" s="55"/>
      <c r="M675" s="56"/>
      <c r="N675" s="57"/>
      <c r="O675" s="58"/>
      <c r="P675" s="812"/>
      <c r="Q675" s="812"/>
      <c r="R675" s="812"/>
      <c r="S675" s="59"/>
      <c r="T675" s="59"/>
      <c r="U675" s="57"/>
      <c r="V675" s="58"/>
      <c r="W675" s="58"/>
      <c r="X675" s="116"/>
      <c r="Y675" s="116"/>
      <c r="Z675" s="116"/>
      <c r="AA675" s="116"/>
      <c r="AB675" s="116"/>
      <c r="AC675" s="116"/>
      <c r="AD675" s="58"/>
      <c r="AE675" s="58"/>
      <c r="AF675" s="58"/>
      <c r="AG675" s="116"/>
      <c r="AH675" s="58"/>
      <c r="AI675" s="58"/>
      <c r="AJ675" s="58"/>
      <c r="AZ675" s="40"/>
      <c r="BA675" s="40"/>
      <c r="BB675" s="40"/>
      <c r="BX675" s="36"/>
      <c r="BY675" s="36"/>
      <c r="BZ675" s="36"/>
      <c r="CA675" s="36"/>
      <c r="CB675" s="36"/>
      <c r="CC675" s="36"/>
    </row>
    <row r="676" spans="1:81" x14ac:dyDescent="0.2">
      <c r="A676" s="53"/>
      <c r="B676" s="54"/>
      <c r="C676" s="55"/>
      <c r="D676" s="55"/>
      <c r="E676" s="55"/>
      <c r="F676" s="55"/>
      <c r="G676" s="55"/>
      <c r="H676" s="55"/>
      <c r="I676" s="55"/>
      <c r="J676" s="55"/>
      <c r="K676" s="55"/>
      <c r="L676" s="55"/>
      <c r="M676" s="56"/>
      <c r="N676" s="57"/>
      <c r="O676" s="58"/>
      <c r="P676" s="812"/>
      <c r="Q676" s="812"/>
      <c r="R676" s="812"/>
      <c r="S676" s="59"/>
      <c r="T676" s="59"/>
      <c r="U676" s="57"/>
      <c r="V676" s="58"/>
      <c r="W676" s="58"/>
      <c r="X676" s="116"/>
      <c r="Y676" s="116"/>
      <c r="Z676" s="116"/>
      <c r="AA676" s="116"/>
      <c r="AB676" s="116"/>
      <c r="AC676" s="116"/>
      <c r="AD676" s="58"/>
      <c r="AE676" s="58"/>
      <c r="AF676" s="58"/>
      <c r="AG676" s="116"/>
      <c r="AH676" s="58"/>
      <c r="AI676" s="58"/>
      <c r="AJ676" s="58"/>
      <c r="AZ676" s="40"/>
      <c r="BA676" s="40"/>
      <c r="BB676" s="40"/>
      <c r="BX676" s="36"/>
      <c r="BY676" s="36"/>
      <c r="BZ676" s="36"/>
      <c r="CA676" s="36"/>
      <c r="CB676" s="36"/>
      <c r="CC676" s="36"/>
    </row>
    <row r="677" spans="1:81" x14ac:dyDescent="0.2">
      <c r="A677" s="53"/>
      <c r="B677" s="54"/>
      <c r="C677" s="55"/>
      <c r="D677" s="55"/>
      <c r="E677" s="55"/>
      <c r="F677" s="55"/>
      <c r="G677" s="55"/>
      <c r="H677" s="55"/>
      <c r="I677" s="55"/>
      <c r="J677" s="55"/>
      <c r="K677" s="55"/>
      <c r="L677" s="55"/>
      <c r="M677" s="56"/>
      <c r="N677" s="57"/>
      <c r="O677" s="58"/>
      <c r="P677" s="812"/>
      <c r="Q677" s="812"/>
      <c r="R677" s="812"/>
      <c r="S677" s="59"/>
      <c r="T677" s="59"/>
      <c r="U677" s="57"/>
      <c r="V677" s="58"/>
      <c r="W677" s="58"/>
      <c r="X677" s="116"/>
      <c r="Y677" s="116"/>
      <c r="Z677" s="116"/>
      <c r="AA677" s="116"/>
      <c r="AB677" s="116"/>
      <c r="AC677" s="116"/>
      <c r="AD677" s="58"/>
      <c r="AE677" s="58"/>
      <c r="AF677" s="58"/>
      <c r="AG677" s="116"/>
      <c r="AH677" s="58"/>
      <c r="AI677" s="58"/>
      <c r="AJ677" s="58"/>
      <c r="AZ677" s="40"/>
      <c r="BA677" s="40"/>
      <c r="BB677" s="40"/>
      <c r="BX677" s="36"/>
      <c r="BY677" s="36"/>
      <c r="BZ677" s="36"/>
      <c r="CA677" s="36"/>
      <c r="CB677" s="36"/>
      <c r="CC677" s="36"/>
    </row>
    <row r="678" spans="1:81" x14ac:dyDescent="0.2">
      <c r="A678" s="53"/>
      <c r="B678" s="54"/>
      <c r="C678" s="55"/>
      <c r="D678" s="55"/>
      <c r="E678" s="55"/>
      <c r="F678" s="55"/>
      <c r="G678" s="55"/>
      <c r="H678" s="55"/>
      <c r="I678" s="55"/>
      <c r="J678" s="55"/>
      <c r="K678" s="55"/>
      <c r="L678" s="55"/>
      <c r="M678" s="56"/>
      <c r="N678" s="57"/>
      <c r="O678" s="58"/>
      <c r="P678" s="812"/>
      <c r="Q678" s="812"/>
      <c r="R678" s="812"/>
      <c r="S678" s="59"/>
      <c r="T678" s="59"/>
      <c r="U678" s="57"/>
      <c r="V678" s="58"/>
      <c r="W678" s="58"/>
      <c r="X678" s="116"/>
      <c r="Y678" s="116"/>
      <c r="Z678" s="116"/>
      <c r="AA678" s="116"/>
      <c r="AB678" s="116"/>
      <c r="AC678" s="116"/>
      <c r="AD678" s="58"/>
      <c r="AE678" s="58"/>
      <c r="AF678" s="58"/>
      <c r="AG678" s="116"/>
      <c r="AH678" s="58"/>
      <c r="AI678" s="58"/>
      <c r="AJ678" s="58"/>
      <c r="AZ678" s="40"/>
      <c r="BA678" s="40"/>
      <c r="BB678" s="40"/>
      <c r="BX678" s="36"/>
      <c r="BY678" s="36"/>
      <c r="BZ678" s="36"/>
      <c r="CA678" s="36"/>
      <c r="CB678" s="36"/>
      <c r="CC678" s="36"/>
    </row>
    <row r="679" spans="1:81" x14ac:dyDescent="0.2">
      <c r="A679" s="53"/>
      <c r="B679" s="54"/>
      <c r="C679" s="55"/>
      <c r="D679" s="55"/>
      <c r="E679" s="55"/>
      <c r="F679" s="55"/>
      <c r="G679" s="55"/>
      <c r="H679" s="55"/>
      <c r="I679" s="55"/>
      <c r="J679" s="55"/>
      <c r="K679" s="55"/>
      <c r="L679" s="55"/>
      <c r="M679" s="56"/>
      <c r="N679" s="57"/>
      <c r="O679" s="58"/>
      <c r="P679" s="812"/>
      <c r="Q679" s="812"/>
      <c r="R679" s="812"/>
      <c r="S679" s="59"/>
      <c r="T679" s="59"/>
      <c r="U679" s="57"/>
      <c r="V679" s="58"/>
      <c r="W679" s="58"/>
      <c r="X679" s="116"/>
      <c r="Y679" s="116"/>
      <c r="Z679" s="116"/>
      <c r="AA679" s="116"/>
      <c r="AB679" s="116"/>
      <c r="AC679" s="116"/>
      <c r="AD679" s="58"/>
      <c r="AE679" s="58"/>
      <c r="AF679" s="58"/>
      <c r="AG679" s="116"/>
      <c r="AH679" s="58"/>
      <c r="AI679" s="58"/>
      <c r="AJ679" s="58"/>
      <c r="AZ679" s="40"/>
      <c r="BA679" s="40"/>
      <c r="BB679" s="40"/>
      <c r="BX679" s="36"/>
      <c r="BY679" s="36"/>
      <c r="BZ679" s="36"/>
      <c r="CA679" s="36"/>
      <c r="CB679" s="36"/>
      <c r="CC679" s="36"/>
    </row>
    <row r="680" spans="1:81" x14ac:dyDescent="0.2">
      <c r="A680" s="53"/>
      <c r="B680" s="54"/>
      <c r="C680" s="55"/>
      <c r="D680" s="55"/>
      <c r="E680" s="55"/>
      <c r="F680" s="55"/>
      <c r="G680" s="55"/>
      <c r="H680" s="55"/>
      <c r="I680" s="55"/>
      <c r="J680" s="55"/>
      <c r="K680" s="55"/>
      <c r="L680" s="55"/>
      <c r="M680" s="56"/>
      <c r="N680" s="57"/>
      <c r="O680" s="58"/>
      <c r="P680" s="812"/>
      <c r="Q680" s="812"/>
      <c r="R680" s="812"/>
      <c r="S680" s="59"/>
      <c r="T680" s="59"/>
      <c r="U680" s="57"/>
      <c r="V680" s="58"/>
      <c r="W680" s="58"/>
      <c r="X680" s="116"/>
      <c r="Y680" s="116"/>
      <c r="Z680" s="116"/>
      <c r="AA680" s="116"/>
      <c r="AB680" s="116"/>
      <c r="AC680" s="116"/>
      <c r="AD680" s="58"/>
      <c r="AE680" s="58"/>
      <c r="AF680" s="58"/>
      <c r="AG680" s="116"/>
      <c r="AH680" s="58"/>
      <c r="AI680" s="58"/>
      <c r="AJ680" s="58"/>
      <c r="AZ680" s="40"/>
      <c r="BA680" s="40"/>
      <c r="BB680" s="40"/>
      <c r="BX680" s="36"/>
      <c r="BY680" s="36"/>
      <c r="BZ680" s="36"/>
      <c r="CA680" s="36"/>
      <c r="CB680" s="36"/>
      <c r="CC680" s="36"/>
    </row>
    <row r="681" spans="1:81" x14ac:dyDescent="0.2">
      <c r="A681" s="53"/>
      <c r="B681" s="54"/>
      <c r="C681" s="55"/>
      <c r="D681" s="55"/>
      <c r="E681" s="55"/>
      <c r="F681" s="55"/>
      <c r="G681" s="55"/>
      <c r="H681" s="55"/>
      <c r="I681" s="55"/>
      <c r="J681" s="55"/>
      <c r="K681" s="55"/>
      <c r="L681" s="55"/>
      <c r="M681" s="56"/>
      <c r="N681" s="57"/>
      <c r="O681" s="58"/>
      <c r="P681" s="812"/>
      <c r="Q681" s="812"/>
      <c r="R681" s="812"/>
      <c r="S681" s="59"/>
      <c r="T681" s="59"/>
      <c r="U681" s="57"/>
      <c r="V681" s="58"/>
      <c r="W681" s="58"/>
      <c r="X681" s="116"/>
      <c r="Y681" s="116"/>
      <c r="Z681" s="116"/>
      <c r="AA681" s="116"/>
      <c r="AB681" s="116"/>
      <c r="AC681" s="116"/>
      <c r="AD681" s="58"/>
      <c r="AE681" s="58"/>
      <c r="AF681" s="58"/>
      <c r="AG681" s="116"/>
      <c r="AH681" s="58"/>
      <c r="AI681" s="58"/>
      <c r="AJ681" s="58"/>
      <c r="AZ681" s="40"/>
      <c r="BA681" s="40"/>
      <c r="BB681" s="40"/>
      <c r="BX681" s="36"/>
      <c r="BY681" s="36"/>
      <c r="BZ681" s="36"/>
      <c r="CA681" s="36"/>
      <c r="CB681" s="36"/>
      <c r="CC681" s="36"/>
    </row>
    <row r="682" spans="1:81" x14ac:dyDescent="0.2">
      <c r="A682" s="53"/>
      <c r="B682" s="54"/>
      <c r="C682" s="55"/>
      <c r="D682" s="55"/>
      <c r="E682" s="55"/>
      <c r="F682" s="55"/>
      <c r="G682" s="55"/>
      <c r="H682" s="55"/>
      <c r="I682" s="55"/>
      <c r="J682" s="55"/>
      <c r="K682" s="55"/>
      <c r="L682" s="55"/>
      <c r="M682" s="56"/>
      <c r="N682" s="57"/>
      <c r="O682" s="58"/>
      <c r="P682" s="812"/>
      <c r="Q682" s="812"/>
      <c r="R682" s="812"/>
      <c r="S682" s="59"/>
      <c r="T682" s="59"/>
      <c r="U682" s="57"/>
      <c r="V682" s="58"/>
      <c r="W682" s="58"/>
      <c r="X682" s="116"/>
      <c r="Y682" s="116"/>
      <c r="Z682" s="116"/>
      <c r="AA682" s="116"/>
      <c r="AB682" s="116"/>
      <c r="AC682" s="116"/>
      <c r="AD682" s="58"/>
      <c r="AE682" s="58"/>
      <c r="AF682" s="58"/>
      <c r="AG682" s="116"/>
      <c r="AH682" s="58"/>
      <c r="AI682" s="58"/>
      <c r="AJ682" s="58"/>
      <c r="AZ682" s="40"/>
      <c r="BA682" s="40"/>
      <c r="BB682" s="40"/>
      <c r="BX682" s="36"/>
      <c r="BY682" s="36"/>
      <c r="BZ682" s="36"/>
      <c r="CA682" s="36"/>
      <c r="CB682" s="36"/>
      <c r="CC682" s="36"/>
    </row>
    <row r="683" spans="1:81" x14ac:dyDescent="0.2">
      <c r="A683" s="53"/>
      <c r="B683" s="54"/>
      <c r="C683" s="55"/>
      <c r="D683" s="55"/>
      <c r="E683" s="55"/>
      <c r="F683" s="55"/>
      <c r="G683" s="55"/>
      <c r="H683" s="55"/>
      <c r="I683" s="55"/>
      <c r="J683" s="55"/>
      <c r="K683" s="55"/>
      <c r="L683" s="55"/>
      <c r="M683" s="56"/>
      <c r="N683" s="57"/>
      <c r="O683" s="58"/>
      <c r="P683" s="812"/>
      <c r="Q683" s="812"/>
      <c r="R683" s="812"/>
      <c r="S683" s="59"/>
      <c r="T683" s="59"/>
      <c r="U683" s="57"/>
      <c r="V683" s="58"/>
      <c r="W683" s="58"/>
      <c r="X683" s="116"/>
      <c r="Y683" s="116"/>
      <c r="Z683" s="116"/>
      <c r="AA683" s="116"/>
      <c r="AB683" s="116"/>
      <c r="AC683" s="116"/>
      <c r="AD683" s="58"/>
      <c r="AE683" s="58"/>
      <c r="AF683" s="58"/>
      <c r="AG683" s="116"/>
      <c r="AH683" s="58"/>
      <c r="AI683" s="58"/>
      <c r="AJ683" s="58"/>
      <c r="AZ683" s="40"/>
      <c r="BA683" s="40"/>
      <c r="BB683" s="40"/>
      <c r="BX683" s="36"/>
      <c r="BY683" s="36"/>
      <c r="BZ683" s="36"/>
      <c r="CA683" s="36"/>
      <c r="CB683" s="36"/>
      <c r="CC683" s="36"/>
    </row>
    <row r="684" spans="1:81" x14ac:dyDescent="0.2">
      <c r="A684" s="53"/>
      <c r="B684" s="54"/>
      <c r="C684" s="55"/>
      <c r="D684" s="55"/>
      <c r="E684" s="55"/>
      <c r="F684" s="55"/>
      <c r="G684" s="55"/>
      <c r="H684" s="55"/>
      <c r="I684" s="55"/>
      <c r="J684" s="55"/>
      <c r="K684" s="55"/>
      <c r="L684" s="55"/>
      <c r="M684" s="56"/>
      <c r="N684" s="57"/>
      <c r="O684" s="58"/>
      <c r="P684" s="812"/>
      <c r="Q684" s="812"/>
      <c r="R684" s="812"/>
      <c r="S684" s="59"/>
      <c r="T684" s="59"/>
      <c r="U684" s="57"/>
      <c r="V684" s="58"/>
      <c r="W684" s="58"/>
      <c r="X684" s="116"/>
      <c r="Y684" s="116"/>
      <c r="Z684" s="116"/>
      <c r="AA684" s="116"/>
      <c r="AB684" s="116"/>
      <c r="AC684" s="116"/>
      <c r="AD684" s="58"/>
      <c r="AE684" s="58"/>
      <c r="AF684" s="58"/>
      <c r="AG684" s="116"/>
      <c r="AH684" s="58"/>
      <c r="AI684" s="58"/>
      <c r="AJ684" s="58"/>
      <c r="AZ684" s="40"/>
      <c r="BA684" s="40"/>
      <c r="BB684" s="40"/>
      <c r="BX684" s="36"/>
      <c r="BY684" s="36"/>
      <c r="BZ684" s="36"/>
      <c r="CA684" s="36"/>
      <c r="CB684" s="36"/>
      <c r="CC684" s="36"/>
    </row>
    <row r="685" spans="1:81" x14ac:dyDescent="0.2">
      <c r="A685" s="53"/>
      <c r="B685" s="54"/>
      <c r="C685" s="55"/>
      <c r="D685" s="55"/>
      <c r="E685" s="55"/>
      <c r="F685" s="55"/>
      <c r="G685" s="55"/>
      <c r="H685" s="55"/>
      <c r="I685" s="55"/>
      <c r="J685" s="55"/>
      <c r="K685" s="55"/>
      <c r="L685" s="55"/>
      <c r="M685" s="56"/>
      <c r="N685" s="57"/>
      <c r="O685" s="58"/>
      <c r="P685" s="812"/>
      <c r="Q685" s="812"/>
      <c r="R685" s="812"/>
      <c r="S685" s="59"/>
      <c r="T685" s="59"/>
      <c r="U685" s="57"/>
      <c r="V685" s="58"/>
      <c r="W685" s="58"/>
      <c r="X685" s="116"/>
      <c r="Y685" s="116"/>
      <c r="Z685" s="116"/>
      <c r="AA685" s="116"/>
      <c r="AB685" s="116"/>
      <c r="AC685" s="116"/>
      <c r="AD685" s="58"/>
      <c r="AE685" s="58"/>
      <c r="AF685" s="58"/>
      <c r="AG685" s="116"/>
      <c r="AH685" s="58"/>
      <c r="AI685" s="58"/>
      <c r="AJ685" s="58"/>
      <c r="AZ685" s="40"/>
      <c r="BA685" s="40"/>
      <c r="BB685" s="40"/>
      <c r="BX685" s="36"/>
      <c r="BY685" s="36"/>
      <c r="BZ685" s="36"/>
      <c r="CA685" s="36"/>
      <c r="CB685" s="36"/>
      <c r="CC685" s="36"/>
    </row>
    <row r="686" spans="1:81" x14ac:dyDescent="0.2">
      <c r="A686" s="53"/>
      <c r="B686" s="54"/>
      <c r="C686" s="55"/>
      <c r="D686" s="55"/>
      <c r="E686" s="55"/>
      <c r="F686" s="55"/>
      <c r="G686" s="55"/>
      <c r="H686" s="55"/>
      <c r="I686" s="55"/>
      <c r="J686" s="55"/>
      <c r="K686" s="55"/>
      <c r="L686" s="55"/>
      <c r="M686" s="56"/>
      <c r="N686" s="57"/>
      <c r="O686" s="58"/>
      <c r="P686" s="812"/>
      <c r="Q686" s="812"/>
      <c r="R686" s="812"/>
      <c r="S686" s="59"/>
      <c r="T686" s="59"/>
      <c r="U686" s="57"/>
      <c r="V686" s="58"/>
      <c r="W686" s="58"/>
      <c r="X686" s="116"/>
      <c r="Y686" s="116"/>
      <c r="Z686" s="116"/>
      <c r="AA686" s="116"/>
      <c r="AB686" s="116"/>
      <c r="AC686" s="116"/>
      <c r="AD686" s="58"/>
      <c r="AE686" s="58"/>
      <c r="AF686" s="58"/>
      <c r="AG686" s="116"/>
      <c r="AH686" s="58"/>
      <c r="AI686" s="58"/>
      <c r="AJ686" s="58"/>
      <c r="AZ686" s="40"/>
      <c r="BA686" s="40"/>
      <c r="BB686" s="40"/>
      <c r="BX686" s="36"/>
      <c r="BY686" s="36"/>
      <c r="BZ686" s="36"/>
      <c r="CA686" s="36"/>
      <c r="CB686" s="36"/>
      <c r="CC686" s="36"/>
    </row>
    <row r="687" spans="1:81" x14ac:dyDescent="0.2">
      <c r="A687" s="53"/>
      <c r="B687" s="54"/>
      <c r="C687" s="55"/>
      <c r="D687" s="55"/>
      <c r="E687" s="55"/>
      <c r="F687" s="55"/>
      <c r="G687" s="55"/>
      <c r="H687" s="55"/>
      <c r="I687" s="55"/>
      <c r="J687" s="55"/>
      <c r="K687" s="55"/>
      <c r="L687" s="55"/>
      <c r="M687" s="56"/>
      <c r="N687" s="57"/>
      <c r="O687" s="58"/>
      <c r="P687" s="812"/>
      <c r="Q687" s="812"/>
      <c r="R687" s="812"/>
      <c r="S687" s="59"/>
      <c r="T687" s="59"/>
      <c r="U687" s="57"/>
      <c r="V687" s="58"/>
      <c r="W687" s="58"/>
      <c r="X687" s="116"/>
      <c r="Y687" s="116"/>
      <c r="Z687" s="116"/>
      <c r="AA687" s="116"/>
      <c r="AB687" s="116"/>
      <c r="AC687" s="116"/>
      <c r="AD687" s="58"/>
      <c r="AE687" s="58"/>
      <c r="AF687" s="58"/>
      <c r="AG687" s="116"/>
      <c r="AH687" s="58"/>
      <c r="AI687" s="58"/>
      <c r="AJ687" s="58"/>
      <c r="AZ687" s="40"/>
      <c r="BA687" s="40"/>
      <c r="BB687" s="40"/>
      <c r="BX687" s="36"/>
      <c r="BY687" s="36"/>
      <c r="BZ687" s="36"/>
      <c r="CA687" s="36"/>
      <c r="CB687" s="36"/>
      <c r="CC687" s="36"/>
    </row>
    <row r="688" spans="1:81" x14ac:dyDescent="0.2">
      <c r="A688" s="53"/>
      <c r="B688" s="54"/>
      <c r="C688" s="55"/>
      <c r="D688" s="55"/>
      <c r="E688" s="55"/>
      <c r="F688" s="55"/>
      <c r="G688" s="55"/>
      <c r="H688" s="55"/>
      <c r="I688" s="55"/>
      <c r="J688" s="55"/>
      <c r="K688" s="55"/>
      <c r="L688" s="55"/>
      <c r="M688" s="56"/>
      <c r="N688" s="57"/>
      <c r="O688" s="58"/>
      <c r="P688" s="812"/>
      <c r="Q688" s="812"/>
      <c r="R688" s="812"/>
      <c r="S688" s="59"/>
      <c r="T688" s="59"/>
      <c r="U688" s="57"/>
      <c r="V688" s="58"/>
      <c r="W688" s="58"/>
      <c r="X688" s="116"/>
      <c r="Y688" s="116"/>
      <c r="Z688" s="116"/>
      <c r="AA688" s="116"/>
      <c r="AB688" s="116"/>
      <c r="AC688" s="116"/>
      <c r="AD688" s="58"/>
      <c r="AE688" s="58"/>
      <c r="AF688" s="58"/>
      <c r="AG688" s="116"/>
      <c r="AH688" s="58"/>
      <c r="AI688" s="58"/>
      <c r="AJ688" s="58"/>
      <c r="AZ688" s="40"/>
      <c r="BA688" s="40"/>
      <c r="BB688" s="40"/>
      <c r="BX688" s="36"/>
      <c r="BY688" s="36"/>
      <c r="BZ688" s="36"/>
      <c r="CA688" s="36"/>
      <c r="CB688" s="36"/>
      <c r="CC688" s="36"/>
    </row>
    <row r="689" spans="1:81" x14ac:dyDescent="0.2">
      <c r="A689" s="53"/>
      <c r="B689" s="54"/>
      <c r="C689" s="55"/>
      <c r="D689" s="55"/>
      <c r="E689" s="55"/>
      <c r="F689" s="55"/>
      <c r="G689" s="55"/>
      <c r="H689" s="55"/>
      <c r="I689" s="55"/>
      <c r="J689" s="55"/>
      <c r="K689" s="55"/>
      <c r="L689" s="55"/>
      <c r="M689" s="56"/>
      <c r="N689" s="57"/>
      <c r="O689" s="58"/>
      <c r="P689" s="812"/>
      <c r="Q689" s="812"/>
      <c r="R689" s="812"/>
      <c r="S689" s="59"/>
      <c r="T689" s="59"/>
      <c r="U689" s="57"/>
      <c r="V689" s="58"/>
      <c r="W689" s="58"/>
      <c r="X689" s="116"/>
      <c r="Y689" s="116"/>
      <c r="Z689" s="116"/>
      <c r="AA689" s="116"/>
      <c r="AB689" s="116"/>
      <c r="AC689" s="116"/>
      <c r="AD689" s="58"/>
      <c r="AE689" s="58"/>
      <c r="AF689" s="58"/>
      <c r="AG689" s="116"/>
      <c r="AH689" s="58"/>
      <c r="AI689" s="58"/>
      <c r="AJ689" s="58"/>
      <c r="AZ689" s="40"/>
      <c r="BA689" s="40"/>
      <c r="BB689" s="40"/>
      <c r="BX689" s="36"/>
      <c r="BY689" s="36"/>
      <c r="BZ689" s="36"/>
      <c r="CA689" s="36"/>
      <c r="CB689" s="36"/>
      <c r="CC689" s="36"/>
    </row>
    <row r="690" spans="1:81" x14ac:dyDescent="0.2">
      <c r="A690" s="53"/>
      <c r="B690" s="54"/>
      <c r="C690" s="55"/>
      <c r="D690" s="55"/>
      <c r="E690" s="55"/>
      <c r="F690" s="55"/>
      <c r="G690" s="55"/>
      <c r="H690" s="55"/>
      <c r="I690" s="55"/>
      <c r="J690" s="55"/>
      <c r="K690" s="55"/>
      <c r="L690" s="55"/>
      <c r="M690" s="56"/>
      <c r="N690" s="57"/>
      <c r="O690" s="58"/>
      <c r="P690" s="812"/>
      <c r="Q690" s="812"/>
      <c r="R690" s="812"/>
      <c r="S690" s="59"/>
      <c r="T690" s="59"/>
      <c r="U690" s="57"/>
      <c r="V690" s="58"/>
      <c r="W690" s="58"/>
      <c r="X690" s="116"/>
      <c r="Y690" s="116"/>
      <c r="Z690" s="116"/>
      <c r="AA690" s="116"/>
      <c r="AB690" s="116"/>
      <c r="AC690" s="116"/>
      <c r="AD690" s="58"/>
      <c r="AE690" s="58"/>
      <c r="AF690" s="58"/>
      <c r="AG690" s="116"/>
      <c r="AH690" s="58"/>
      <c r="AI690" s="58"/>
      <c r="AJ690" s="58"/>
      <c r="AZ690" s="40"/>
      <c r="BA690" s="40"/>
      <c r="BB690" s="40"/>
      <c r="BX690" s="36"/>
      <c r="BY690" s="36"/>
      <c r="BZ690" s="36"/>
      <c r="CA690" s="36"/>
      <c r="CB690" s="36"/>
      <c r="CC690" s="36"/>
    </row>
    <row r="691" spans="1:81" x14ac:dyDescent="0.2">
      <c r="A691" s="53"/>
      <c r="B691" s="54"/>
      <c r="C691" s="55"/>
      <c r="D691" s="55"/>
      <c r="E691" s="55"/>
      <c r="F691" s="55"/>
      <c r="G691" s="55"/>
      <c r="H691" s="55"/>
      <c r="I691" s="55"/>
      <c r="J691" s="55"/>
      <c r="K691" s="55"/>
      <c r="L691" s="55"/>
      <c r="M691" s="56"/>
      <c r="N691" s="57"/>
      <c r="O691" s="58"/>
      <c r="P691" s="812"/>
      <c r="Q691" s="812"/>
      <c r="R691" s="812"/>
      <c r="S691" s="59"/>
      <c r="T691" s="59"/>
      <c r="U691" s="57"/>
      <c r="V691" s="58"/>
      <c r="W691" s="58"/>
      <c r="X691" s="116"/>
      <c r="Y691" s="116"/>
      <c r="Z691" s="116"/>
      <c r="AA691" s="116"/>
      <c r="AB691" s="116"/>
      <c r="AC691" s="116"/>
      <c r="AD691" s="58"/>
      <c r="AE691" s="58"/>
      <c r="AF691" s="58"/>
      <c r="AG691" s="116"/>
      <c r="AH691" s="58"/>
      <c r="AI691" s="58"/>
      <c r="AJ691" s="58"/>
      <c r="AZ691" s="40"/>
      <c r="BA691" s="40"/>
      <c r="BB691" s="40"/>
      <c r="BX691" s="36"/>
      <c r="BY691" s="36"/>
      <c r="BZ691" s="36"/>
      <c r="CA691" s="36"/>
      <c r="CB691" s="36"/>
      <c r="CC691" s="36"/>
    </row>
    <row r="692" spans="1:81" x14ac:dyDescent="0.2">
      <c r="A692" s="53"/>
      <c r="B692" s="54"/>
      <c r="C692" s="55"/>
      <c r="D692" s="55"/>
      <c r="E692" s="55"/>
      <c r="F692" s="55"/>
      <c r="G692" s="55"/>
      <c r="H692" s="55"/>
      <c r="I692" s="55"/>
      <c r="J692" s="55"/>
      <c r="K692" s="55"/>
      <c r="L692" s="55"/>
      <c r="M692" s="56"/>
      <c r="N692" s="57"/>
      <c r="O692" s="58"/>
      <c r="P692" s="812"/>
      <c r="Q692" s="812"/>
      <c r="R692" s="812"/>
      <c r="S692" s="59"/>
      <c r="T692" s="59"/>
      <c r="U692" s="57"/>
      <c r="V692" s="58"/>
      <c r="W692" s="58"/>
      <c r="X692" s="116"/>
      <c r="Y692" s="116"/>
      <c r="Z692" s="116"/>
      <c r="AA692" s="116"/>
      <c r="AB692" s="116"/>
      <c r="AC692" s="116"/>
      <c r="AD692" s="58"/>
      <c r="AE692" s="58"/>
      <c r="AF692" s="58"/>
      <c r="AG692" s="116"/>
      <c r="AH692" s="58"/>
      <c r="AI692" s="58"/>
      <c r="AJ692" s="58"/>
      <c r="AZ692" s="40"/>
      <c r="BA692" s="40"/>
      <c r="BB692" s="40"/>
      <c r="BX692" s="36"/>
      <c r="BY692" s="36"/>
      <c r="BZ692" s="36"/>
      <c r="CA692" s="36"/>
      <c r="CB692" s="36"/>
      <c r="CC692" s="36"/>
    </row>
    <row r="693" spans="1:81" x14ac:dyDescent="0.2">
      <c r="A693" s="53"/>
      <c r="B693" s="54"/>
      <c r="C693" s="55"/>
      <c r="D693" s="55"/>
      <c r="E693" s="55"/>
      <c r="F693" s="55"/>
      <c r="G693" s="55"/>
      <c r="H693" s="55"/>
      <c r="I693" s="55"/>
      <c r="J693" s="55"/>
      <c r="K693" s="55"/>
      <c r="L693" s="55"/>
      <c r="M693" s="56"/>
      <c r="N693" s="57"/>
      <c r="O693" s="58"/>
      <c r="P693" s="812"/>
      <c r="Q693" s="812"/>
      <c r="R693" s="812"/>
      <c r="S693" s="59"/>
      <c r="T693" s="59"/>
      <c r="U693" s="57"/>
      <c r="V693" s="58"/>
      <c r="W693" s="58"/>
      <c r="X693" s="116"/>
      <c r="Y693" s="116"/>
      <c r="Z693" s="116"/>
      <c r="AA693" s="116"/>
      <c r="AB693" s="116"/>
      <c r="AC693" s="116"/>
      <c r="AD693" s="58"/>
      <c r="AE693" s="58"/>
      <c r="AF693" s="58"/>
      <c r="AG693" s="116"/>
      <c r="AH693" s="58"/>
      <c r="AI693" s="58"/>
      <c r="AJ693" s="58"/>
      <c r="AZ693" s="40"/>
      <c r="BA693" s="40"/>
      <c r="BB693" s="40"/>
      <c r="BX693" s="36"/>
      <c r="BY693" s="36"/>
      <c r="BZ693" s="36"/>
      <c r="CA693" s="36"/>
      <c r="CB693" s="36"/>
      <c r="CC693" s="36"/>
    </row>
    <row r="694" spans="1:81" x14ac:dyDescent="0.2">
      <c r="A694" s="53"/>
      <c r="B694" s="54"/>
      <c r="C694" s="55"/>
      <c r="D694" s="55"/>
      <c r="E694" s="55"/>
      <c r="F694" s="55"/>
      <c r="G694" s="55"/>
      <c r="H694" s="55"/>
      <c r="I694" s="55"/>
      <c r="J694" s="55"/>
      <c r="K694" s="55"/>
      <c r="L694" s="55"/>
      <c r="M694" s="56"/>
      <c r="N694" s="57"/>
      <c r="O694" s="58"/>
      <c r="P694" s="812"/>
      <c r="Q694" s="812"/>
      <c r="R694" s="812"/>
      <c r="S694" s="59"/>
      <c r="T694" s="59"/>
      <c r="U694" s="57"/>
      <c r="V694" s="58"/>
      <c r="W694" s="58"/>
      <c r="X694" s="116"/>
      <c r="Y694" s="116"/>
      <c r="Z694" s="116"/>
      <c r="AA694" s="116"/>
      <c r="AB694" s="116"/>
      <c r="AC694" s="116"/>
      <c r="AD694" s="58"/>
      <c r="AE694" s="58"/>
      <c r="AF694" s="58"/>
      <c r="AG694" s="116"/>
      <c r="AH694" s="58"/>
      <c r="AI694" s="58"/>
      <c r="AJ694" s="58"/>
      <c r="AZ694" s="40"/>
      <c r="BA694" s="40"/>
      <c r="BB694" s="40"/>
      <c r="BX694" s="36"/>
      <c r="BY694" s="36"/>
      <c r="BZ694" s="36"/>
      <c r="CA694" s="36"/>
      <c r="CB694" s="36"/>
      <c r="CC694" s="36"/>
    </row>
    <row r="695" spans="1:81" x14ac:dyDescent="0.2">
      <c r="A695" s="53"/>
      <c r="B695" s="54"/>
      <c r="C695" s="55"/>
      <c r="D695" s="55"/>
      <c r="E695" s="55"/>
      <c r="F695" s="55"/>
      <c r="G695" s="55"/>
      <c r="H695" s="55"/>
      <c r="I695" s="55"/>
      <c r="J695" s="55"/>
      <c r="K695" s="55"/>
      <c r="L695" s="55"/>
      <c r="M695" s="56"/>
      <c r="N695" s="57"/>
      <c r="O695" s="58"/>
      <c r="P695" s="812"/>
      <c r="Q695" s="812"/>
      <c r="R695" s="812"/>
      <c r="S695" s="59"/>
      <c r="T695" s="59"/>
      <c r="U695" s="57"/>
      <c r="V695" s="58"/>
      <c r="W695" s="58"/>
      <c r="X695" s="116"/>
      <c r="Y695" s="116"/>
      <c r="Z695" s="116"/>
      <c r="AA695" s="116"/>
      <c r="AB695" s="116"/>
      <c r="AC695" s="116"/>
      <c r="AD695" s="58"/>
      <c r="AE695" s="58"/>
      <c r="AF695" s="58"/>
      <c r="AG695" s="116"/>
      <c r="AH695" s="58"/>
      <c r="AI695" s="58"/>
      <c r="AJ695" s="58"/>
      <c r="AZ695" s="40"/>
      <c r="BA695" s="40"/>
      <c r="BB695" s="40"/>
      <c r="BX695" s="36"/>
      <c r="BY695" s="36"/>
      <c r="BZ695" s="36"/>
      <c r="CA695" s="36"/>
      <c r="CB695" s="36"/>
      <c r="CC695" s="36"/>
    </row>
    <row r="696" spans="1:81" x14ac:dyDescent="0.2">
      <c r="A696" s="53"/>
      <c r="B696" s="54"/>
      <c r="C696" s="55"/>
      <c r="D696" s="55"/>
      <c r="E696" s="55"/>
      <c r="F696" s="55"/>
      <c r="G696" s="55"/>
      <c r="H696" s="55"/>
      <c r="I696" s="55"/>
      <c r="J696" s="55"/>
      <c r="K696" s="55"/>
      <c r="L696" s="55"/>
      <c r="M696" s="56"/>
      <c r="N696" s="57"/>
      <c r="O696" s="58"/>
      <c r="P696" s="812"/>
      <c r="Q696" s="812"/>
      <c r="R696" s="812"/>
      <c r="S696" s="59"/>
      <c r="T696" s="59"/>
      <c r="U696" s="57"/>
      <c r="V696" s="58"/>
      <c r="W696" s="58"/>
      <c r="X696" s="116"/>
      <c r="Y696" s="116"/>
      <c r="Z696" s="116"/>
      <c r="AA696" s="116"/>
      <c r="AB696" s="116"/>
      <c r="AC696" s="116"/>
      <c r="AD696" s="58"/>
      <c r="AE696" s="58"/>
      <c r="AF696" s="58"/>
      <c r="AG696" s="116"/>
      <c r="AH696" s="58"/>
      <c r="AI696" s="58"/>
      <c r="AJ696" s="58"/>
      <c r="AZ696" s="40"/>
      <c r="BA696" s="40"/>
      <c r="BB696" s="40"/>
      <c r="BX696" s="36"/>
      <c r="BY696" s="36"/>
      <c r="BZ696" s="36"/>
      <c r="CA696" s="36"/>
      <c r="CB696" s="36"/>
      <c r="CC696" s="36"/>
    </row>
    <row r="697" spans="1:81" x14ac:dyDescent="0.2">
      <c r="A697" s="53"/>
      <c r="B697" s="54"/>
      <c r="C697" s="55"/>
      <c r="D697" s="55"/>
      <c r="E697" s="55"/>
      <c r="F697" s="55"/>
      <c r="G697" s="55"/>
      <c r="H697" s="55"/>
      <c r="I697" s="55"/>
      <c r="J697" s="55"/>
      <c r="K697" s="55"/>
      <c r="L697" s="55"/>
      <c r="M697" s="56"/>
      <c r="N697" s="57"/>
      <c r="O697" s="58"/>
      <c r="P697" s="812"/>
      <c r="Q697" s="812"/>
      <c r="R697" s="812"/>
      <c r="S697" s="59"/>
      <c r="T697" s="59"/>
      <c r="U697" s="57"/>
      <c r="V697" s="58"/>
      <c r="W697" s="58"/>
      <c r="X697" s="116"/>
      <c r="Y697" s="116"/>
      <c r="Z697" s="116"/>
      <c r="AA697" s="116"/>
      <c r="AB697" s="116"/>
      <c r="AC697" s="116"/>
      <c r="AD697" s="58"/>
      <c r="AE697" s="58"/>
      <c r="AF697" s="58"/>
      <c r="AG697" s="116"/>
      <c r="AH697" s="58"/>
      <c r="AI697" s="58"/>
      <c r="AJ697" s="58"/>
      <c r="AZ697" s="40"/>
      <c r="BA697" s="40"/>
      <c r="BB697" s="40"/>
      <c r="BX697" s="36"/>
      <c r="BY697" s="36"/>
      <c r="BZ697" s="36"/>
      <c r="CA697" s="36"/>
      <c r="CB697" s="36"/>
      <c r="CC697" s="36"/>
    </row>
    <row r="698" spans="1:81" x14ac:dyDescent="0.2">
      <c r="A698" s="53"/>
      <c r="B698" s="54"/>
      <c r="C698" s="55"/>
      <c r="D698" s="55"/>
      <c r="E698" s="55"/>
      <c r="F698" s="55"/>
      <c r="G698" s="55"/>
      <c r="H698" s="55"/>
      <c r="I698" s="55"/>
      <c r="J698" s="55"/>
      <c r="K698" s="55"/>
      <c r="L698" s="55"/>
      <c r="M698" s="56"/>
      <c r="N698" s="57"/>
      <c r="O698" s="58"/>
      <c r="P698" s="812"/>
      <c r="Q698" s="812"/>
      <c r="R698" s="812"/>
      <c r="S698" s="59"/>
      <c r="T698" s="59"/>
      <c r="U698" s="57"/>
      <c r="V698" s="58"/>
      <c r="W698" s="58"/>
      <c r="X698" s="116"/>
      <c r="Y698" s="116"/>
      <c r="Z698" s="116"/>
      <c r="AA698" s="116"/>
      <c r="AB698" s="116"/>
      <c r="AC698" s="116"/>
      <c r="AD698" s="58"/>
      <c r="AE698" s="58"/>
      <c r="AF698" s="58"/>
      <c r="AG698" s="116"/>
      <c r="AH698" s="58"/>
      <c r="AI698" s="58"/>
      <c r="AJ698" s="58"/>
      <c r="AZ698" s="40"/>
      <c r="BA698" s="40"/>
      <c r="BB698" s="40"/>
      <c r="BX698" s="36"/>
      <c r="BY698" s="36"/>
      <c r="BZ698" s="36"/>
      <c r="CA698" s="36"/>
      <c r="CB698" s="36"/>
      <c r="CC698" s="36"/>
    </row>
    <row r="699" spans="1:81" x14ac:dyDescent="0.2">
      <c r="A699" s="53"/>
      <c r="B699" s="54"/>
      <c r="C699" s="55"/>
      <c r="D699" s="55"/>
      <c r="E699" s="55"/>
      <c r="F699" s="55"/>
      <c r="G699" s="55"/>
      <c r="H699" s="55"/>
      <c r="I699" s="55"/>
      <c r="J699" s="55"/>
      <c r="K699" s="55"/>
      <c r="L699" s="55"/>
      <c r="M699" s="56"/>
      <c r="N699" s="57"/>
      <c r="O699" s="58"/>
      <c r="P699" s="812"/>
      <c r="Q699" s="812"/>
      <c r="R699" s="812"/>
      <c r="S699" s="59"/>
      <c r="T699" s="59"/>
      <c r="U699" s="57"/>
      <c r="V699" s="58"/>
      <c r="W699" s="58"/>
      <c r="X699" s="116"/>
      <c r="Y699" s="116"/>
      <c r="Z699" s="116"/>
      <c r="AA699" s="116"/>
      <c r="AB699" s="116"/>
      <c r="AC699" s="116"/>
      <c r="AD699" s="58"/>
      <c r="AE699" s="58"/>
      <c r="AF699" s="58"/>
      <c r="AG699" s="116"/>
      <c r="AH699" s="58"/>
      <c r="AI699" s="58"/>
      <c r="AJ699" s="58"/>
      <c r="AZ699" s="40"/>
      <c r="BA699" s="40"/>
      <c r="BB699" s="40"/>
      <c r="BX699" s="36"/>
      <c r="BY699" s="36"/>
      <c r="BZ699" s="36"/>
      <c r="CA699" s="36"/>
      <c r="CB699" s="36"/>
      <c r="CC699" s="36"/>
    </row>
    <row r="700" spans="1:81" x14ac:dyDescent="0.2">
      <c r="A700" s="53"/>
      <c r="B700" s="54"/>
      <c r="C700" s="55"/>
      <c r="D700" s="55"/>
      <c r="E700" s="55"/>
      <c r="F700" s="55"/>
      <c r="G700" s="55"/>
      <c r="H700" s="55"/>
      <c r="I700" s="55"/>
      <c r="J700" s="55"/>
      <c r="K700" s="55"/>
      <c r="L700" s="55"/>
      <c r="M700" s="56"/>
      <c r="N700" s="57"/>
      <c r="O700" s="58"/>
      <c r="P700" s="812"/>
      <c r="Q700" s="812"/>
      <c r="R700" s="812"/>
      <c r="S700" s="59"/>
      <c r="T700" s="59"/>
      <c r="U700" s="57"/>
      <c r="V700" s="58"/>
      <c r="W700" s="58"/>
      <c r="X700" s="116"/>
      <c r="Y700" s="116"/>
      <c r="Z700" s="116"/>
      <c r="AA700" s="116"/>
      <c r="AB700" s="116"/>
      <c r="AC700" s="116"/>
      <c r="AD700" s="58"/>
      <c r="AE700" s="58"/>
      <c r="AF700" s="58"/>
      <c r="AG700" s="116"/>
      <c r="AH700" s="58"/>
      <c r="AI700" s="58"/>
      <c r="AJ700" s="58"/>
      <c r="AZ700" s="40"/>
      <c r="BA700" s="40"/>
      <c r="BB700" s="40"/>
      <c r="BX700" s="36"/>
      <c r="BY700" s="36"/>
      <c r="BZ700" s="36"/>
      <c r="CA700" s="36"/>
      <c r="CB700" s="36"/>
      <c r="CC700" s="36"/>
    </row>
    <row r="701" spans="1:81" x14ac:dyDescent="0.2">
      <c r="A701" s="53"/>
      <c r="B701" s="54"/>
      <c r="C701" s="55"/>
      <c r="D701" s="55"/>
      <c r="E701" s="55"/>
      <c r="F701" s="55"/>
      <c r="G701" s="55"/>
      <c r="H701" s="55"/>
      <c r="I701" s="55"/>
      <c r="J701" s="55"/>
      <c r="K701" s="55"/>
      <c r="L701" s="55"/>
      <c r="M701" s="56"/>
      <c r="N701" s="57"/>
      <c r="O701" s="58"/>
      <c r="P701" s="812"/>
      <c r="Q701" s="812"/>
      <c r="R701" s="812"/>
      <c r="S701" s="59"/>
      <c r="T701" s="59"/>
      <c r="U701" s="57"/>
      <c r="V701" s="58"/>
      <c r="W701" s="58"/>
      <c r="X701" s="116"/>
      <c r="Y701" s="116"/>
      <c r="Z701" s="116"/>
      <c r="AA701" s="116"/>
      <c r="AB701" s="116"/>
      <c r="AC701" s="116"/>
      <c r="AD701" s="58"/>
      <c r="AE701" s="58"/>
      <c r="AF701" s="58"/>
      <c r="AG701" s="116"/>
      <c r="AH701" s="58"/>
      <c r="AI701" s="58"/>
      <c r="AJ701" s="58"/>
      <c r="AZ701" s="40"/>
      <c r="BA701" s="40"/>
      <c r="BB701" s="40"/>
      <c r="BX701" s="36"/>
      <c r="BY701" s="36"/>
      <c r="BZ701" s="36"/>
      <c r="CA701" s="36"/>
      <c r="CB701" s="36"/>
      <c r="CC701" s="36"/>
    </row>
    <row r="702" spans="1:81" x14ac:dyDescent="0.2">
      <c r="A702" s="53"/>
      <c r="B702" s="54"/>
      <c r="C702" s="55"/>
      <c r="D702" s="55"/>
      <c r="E702" s="55"/>
      <c r="F702" s="55"/>
      <c r="G702" s="55"/>
      <c r="H702" s="55"/>
      <c r="I702" s="55"/>
      <c r="J702" s="55"/>
      <c r="K702" s="55"/>
      <c r="L702" s="55"/>
      <c r="M702" s="56"/>
      <c r="N702" s="57"/>
      <c r="O702" s="58"/>
      <c r="P702" s="812"/>
      <c r="Q702" s="812"/>
      <c r="R702" s="812"/>
      <c r="S702" s="59"/>
      <c r="T702" s="59"/>
      <c r="U702" s="57"/>
      <c r="V702" s="58"/>
      <c r="W702" s="58"/>
      <c r="X702" s="116"/>
      <c r="Y702" s="116"/>
      <c r="Z702" s="116"/>
      <c r="AA702" s="116"/>
      <c r="AB702" s="116"/>
      <c r="AC702" s="116"/>
      <c r="AD702" s="58"/>
      <c r="AE702" s="58"/>
      <c r="AF702" s="58"/>
      <c r="AG702" s="116"/>
      <c r="AH702" s="58"/>
      <c r="AI702" s="58"/>
      <c r="AJ702" s="58"/>
      <c r="AZ702" s="40"/>
      <c r="BA702" s="40"/>
      <c r="BB702" s="40"/>
      <c r="BX702" s="36"/>
      <c r="BY702" s="36"/>
      <c r="BZ702" s="36"/>
      <c r="CA702" s="36"/>
      <c r="CB702" s="36"/>
      <c r="CC702" s="36"/>
    </row>
    <row r="703" spans="1:81" x14ac:dyDescent="0.2">
      <c r="A703" s="53"/>
      <c r="B703" s="54"/>
      <c r="C703" s="55"/>
      <c r="D703" s="55"/>
      <c r="E703" s="55"/>
      <c r="F703" s="55"/>
      <c r="G703" s="55"/>
      <c r="H703" s="55"/>
      <c r="I703" s="55"/>
      <c r="J703" s="55"/>
      <c r="K703" s="55"/>
      <c r="L703" s="55"/>
      <c r="M703" s="56"/>
      <c r="N703" s="57"/>
      <c r="O703" s="58"/>
      <c r="P703" s="812"/>
      <c r="Q703" s="812"/>
      <c r="R703" s="812"/>
      <c r="S703" s="59"/>
      <c r="T703" s="59"/>
      <c r="U703" s="57"/>
      <c r="V703" s="58"/>
      <c r="W703" s="58"/>
      <c r="X703" s="116"/>
      <c r="Y703" s="116"/>
      <c r="Z703" s="116"/>
      <c r="AA703" s="116"/>
      <c r="AB703" s="116"/>
      <c r="AC703" s="116"/>
      <c r="AD703" s="58"/>
      <c r="AE703" s="58"/>
      <c r="AF703" s="58"/>
      <c r="AG703" s="116"/>
      <c r="AH703" s="58"/>
      <c r="AI703" s="58"/>
      <c r="AJ703" s="58"/>
      <c r="AZ703" s="40"/>
      <c r="BA703" s="40"/>
      <c r="BB703" s="40"/>
      <c r="BX703" s="36"/>
      <c r="BY703" s="36"/>
      <c r="BZ703" s="36"/>
      <c r="CA703" s="36"/>
      <c r="CB703" s="36"/>
      <c r="CC703" s="36"/>
    </row>
    <row r="704" spans="1:81" x14ac:dyDescent="0.2">
      <c r="A704" s="53"/>
      <c r="B704" s="54"/>
      <c r="C704" s="55"/>
      <c r="D704" s="55"/>
      <c r="E704" s="55"/>
      <c r="F704" s="55"/>
      <c r="G704" s="55"/>
      <c r="H704" s="55"/>
      <c r="I704" s="55"/>
      <c r="J704" s="55"/>
      <c r="K704" s="55"/>
      <c r="L704" s="55"/>
      <c r="M704" s="56"/>
      <c r="N704" s="57"/>
      <c r="O704" s="58"/>
      <c r="P704" s="812"/>
      <c r="Q704" s="812"/>
      <c r="R704" s="812"/>
      <c r="S704" s="59"/>
      <c r="T704" s="59"/>
      <c r="U704" s="57"/>
      <c r="V704" s="58"/>
      <c r="W704" s="58"/>
      <c r="X704" s="116"/>
      <c r="Y704" s="116"/>
      <c r="Z704" s="116"/>
      <c r="AA704" s="116"/>
      <c r="AB704" s="116"/>
      <c r="AC704" s="116"/>
      <c r="AD704" s="58"/>
      <c r="AE704" s="58"/>
      <c r="AF704" s="58"/>
      <c r="AG704" s="116"/>
      <c r="AH704" s="58"/>
      <c r="AI704" s="58"/>
      <c r="AJ704" s="58"/>
      <c r="AZ704" s="40"/>
      <c r="BA704" s="40"/>
      <c r="BB704" s="40"/>
      <c r="BX704" s="36"/>
      <c r="BY704" s="36"/>
      <c r="BZ704" s="36"/>
      <c r="CA704" s="36"/>
      <c r="CB704" s="36"/>
      <c r="CC704" s="36"/>
    </row>
    <row r="705" spans="1:81" x14ac:dyDescent="0.2">
      <c r="A705" s="53"/>
      <c r="B705" s="54"/>
      <c r="C705" s="55"/>
      <c r="D705" s="55"/>
      <c r="E705" s="55"/>
      <c r="F705" s="55"/>
      <c r="G705" s="55"/>
      <c r="H705" s="55"/>
      <c r="I705" s="55"/>
      <c r="J705" s="55"/>
      <c r="K705" s="55"/>
      <c r="L705" s="55"/>
      <c r="M705" s="56"/>
      <c r="N705" s="57"/>
      <c r="O705" s="58"/>
      <c r="P705" s="812"/>
      <c r="Q705" s="812"/>
      <c r="R705" s="812"/>
      <c r="S705" s="59"/>
      <c r="T705" s="59"/>
      <c r="U705" s="57"/>
      <c r="V705" s="58"/>
      <c r="W705" s="58"/>
      <c r="X705" s="116"/>
      <c r="Y705" s="116"/>
      <c r="Z705" s="116"/>
      <c r="AA705" s="116"/>
      <c r="AB705" s="116"/>
      <c r="AC705" s="116"/>
      <c r="AD705" s="58"/>
      <c r="AE705" s="58"/>
      <c r="AF705" s="58"/>
      <c r="AG705" s="116"/>
      <c r="AH705" s="58"/>
      <c r="AI705" s="58"/>
      <c r="AJ705" s="58"/>
      <c r="AZ705" s="40"/>
      <c r="BA705" s="40"/>
      <c r="BB705" s="40"/>
      <c r="BX705" s="36"/>
      <c r="BY705" s="36"/>
      <c r="BZ705" s="36"/>
      <c r="CA705" s="36"/>
      <c r="CB705" s="36"/>
      <c r="CC705" s="36"/>
    </row>
    <row r="706" spans="1:81" x14ac:dyDescent="0.2">
      <c r="A706" s="53"/>
      <c r="B706" s="54"/>
      <c r="C706" s="55"/>
      <c r="D706" s="55"/>
      <c r="E706" s="55"/>
      <c r="F706" s="55"/>
      <c r="G706" s="55"/>
      <c r="H706" s="55"/>
      <c r="I706" s="55"/>
      <c r="J706" s="55"/>
      <c r="K706" s="55"/>
      <c r="L706" s="55"/>
      <c r="M706" s="56"/>
      <c r="N706" s="57"/>
      <c r="O706" s="58"/>
      <c r="P706" s="812"/>
      <c r="Q706" s="812"/>
      <c r="R706" s="812"/>
      <c r="S706" s="59"/>
      <c r="T706" s="59"/>
      <c r="U706" s="57"/>
      <c r="V706" s="58"/>
      <c r="W706" s="58"/>
      <c r="X706" s="116"/>
      <c r="Y706" s="116"/>
      <c r="Z706" s="116"/>
      <c r="AA706" s="116"/>
      <c r="AB706" s="116"/>
      <c r="AC706" s="116"/>
      <c r="AD706" s="58"/>
      <c r="AE706" s="58"/>
      <c r="AF706" s="58"/>
      <c r="AG706" s="116"/>
      <c r="AH706" s="58"/>
      <c r="AI706" s="58"/>
      <c r="AJ706" s="58"/>
      <c r="AZ706" s="40"/>
      <c r="BA706" s="40"/>
      <c r="BB706" s="40"/>
      <c r="BX706" s="36"/>
      <c r="BY706" s="36"/>
      <c r="BZ706" s="36"/>
      <c r="CA706" s="36"/>
      <c r="CB706" s="36"/>
      <c r="CC706" s="36"/>
    </row>
    <row r="707" spans="1:81" x14ac:dyDescent="0.2">
      <c r="A707" s="53"/>
      <c r="B707" s="54"/>
      <c r="C707" s="55"/>
      <c r="D707" s="55"/>
      <c r="E707" s="55"/>
      <c r="F707" s="55"/>
      <c r="G707" s="55"/>
      <c r="H707" s="55"/>
      <c r="I707" s="55"/>
      <c r="J707" s="55"/>
      <c r="K707" s="55"/>
      <c r="L707" s="55"/>
      <c r="M707" s="56"/>
      <c r="N707" s="57"/>
      <c r="O707" s="58"/>
      <c r="P707" s="812"/>
      <c r="Q707" s="812"/>
      <c r="R707" s="812"/>
      <c r="S707" s="59"/>
      <c r="T707" s="59"/>
      <c r="U707" s="57"/>
      <c r="V707" s="58"/>
      <c r="W707" s="58"/>
      <c r="X707" s="116"/>
      <c r="Y707" s="116"/>
      <c r="Z707" s="116"/>
      <c r="AA707" s="116"/>
      <c r="AB707" s="116"/>
      <c r="AC707" s="116"/>
      <c r="AD707" s="58"/>
      <c r="AE707" s="58"/>
      <c r="AF707" s="58"/>
      <c r="AG707" s="116"/>
      <c r="AH707" s="58"/>
      <c r="AI707" s="58"/>
      <c r="AJ707" s="58"/>
      <c r="AZ707" s="40"/>
      <c r="BA707" s="40"/>
      <c r="BB707" s="40"/>
      <c r="BX707" s="36"/>
      <c r="BY707" s="36"/>
      <c r="BZ707" s="36"/>
      <c r="CA707" s="36"/>
      <c r="CB707" s="36"/>
      <c r="CC707" s="36"/>
    </row>
    <row r="708" spans="1:81" x14ac:dyDescent="0.2">
      <c r="A708" s="53"/>
      <c r="B708" s="54"/>
      <c r="C708" s="55"/>
      <c r="D708" s="55"/>
      <c r="E708" s="55"/>
      <c r="F708" s="55"/>
      <c r="G708" s="55"/>
      <c r="H708" s="55"/>
      <c r="I708" s="55"/>
      <c r="J708" s="55"/>
      <c r="K708" s="55"/>
      <c r="L708" s="55"/>
      <c r="M708" s="56"/>
      <c r="N708" s="57"/>
      <c r="O708" s="58"/>
      <c r="P708" s="812"/>
      <c r="Q708" s="812"/>
      <c r="R708" s="812"/>
      <c r="S708" s="59"/>
      <c r="T708" s="59"/>
      <c r="U708" s="57"/>
      <c r="V708" s="58"/>
      <c r="W708" s="58"/>
      <c r="X708" s="116"/>
      <c r="Y708" s="116"/>
      <c r="Z708" s="116"/>
      <c r="AA708" s="116"/>
      <c r="AB708" s="116"/>
      <c r="AC708" s="116"/>
      <c r="AD708" s="58"/>
      <c r="AE708" s="58"/>
      <c r="AF708" s="58"/>
      <c r="AG708" s="116"/>
      <c r="AH708" s="58"/>
      <c r="AI708" s="58"/>
      <c r="AJ708" s="58"/>
      <c r="AZ708" s="40"/>
      <c r="BA708" s="40"/>
      <c r="BB708" s="40"/>
      <c r="BX708" s="36"/>
      <c r="BY708" s="36"/>
      <c r="BZ708" s="36"/>
      <c r="CA708" s="36"/>
      <c r="CB708" s="36"/>
      <c r="CC708" s="36"/>
    </row>
    <row r="709" spans="1:81" x14ac:dyDescent="0.2">
      <c r="A709" s="53"/>
      <c r="B709" s="54"/>
      <c r="C709" s="55"/>
      <c r="D709" s="55"/>
      <c r="E709" s="55"/>
      <c r="F709" s="55"/>
      <c r="G709" s="55"/>
      <c r="H709" s="55"/>
      <c r="I709" s="55"/>
      <c r="J709" s="55"/>
      <c r="K709" s="55"/>
      <c r="L709" s="55"/>
      <c r="M709" s="56"/>
      <c r="N709" s="57"/>
      <c r="O709" s="58"/>
      <c r="P709" s="812"/>
      <c r="Q709" s="812"/>
      <c r="R709" s="812"/>
      <c r="S709" s="59"/>
      <c r="T709" s="59"/>
      <c r="U709" s="57"/>
      <c r="V709" s="58"/>
      <c r="W709" s="58"/>
      <c r="X709" s="116"/>
      <c r="Y709" s="116"/>
      <c r="Z709" s="116"/>
      <c r="AA709" s="116"/>
      <c r="AB709" s="116"/>
      <c r="AC709" s="116"/>
      <c r="AD709" s="58"/>
      <c r="AE709" s="58"/>
      <c r="AF709" s="58"/>
      <c r="AG709" s="116"/>
      <c r="AH709" s="58"/>
      <c r="AI709" s="58"/>
      <c r="AJ709" s="58"/>
      <c r="AZ709" s="40"/>
      <c r="BA709" s="40"/>
      <c r="BB709" s="40"/>
      <c r="BX709" s="36"/>
      <c r="BY709" s="36"/>
      <c r="BZ709" s="36"/>
      <c r="CA709" s="36"/>
      <c r="CB709" s="36"/>
      <c r="CC709" s="36"/>
    </row>
    <row r="710" spans="1:81" x14ac:dyDescent="0.2">
      <c r="A710" s="53"/>
      <c r="B710" s="54"/>
      <c r="C710" s="55"/>
      <c r="D710" s="55"/>
      <c r="E710" s="55"/>
      <c r="F710" s="55"/>
      <c r="G710" s="55"/>
      <c r="H710" s="55"/>
      <c r="I710" s="55"/>
      <c r="J710" s="55"/>
      <c r="K710" s="55"/>
      <c r="L710" s="55"/>
      <c r="M710" s="56"/>
      <c r="N710" s="57"/>
      <c r="O710" s="58"/>
      <c r="P710" s="812"/>
      <c r="Q710" s="812"/>
      <c r="R710" s="812"/>
      <c r="S710" s="59"/>
      <c r="T710" s="59"/>
      <c r="U710" s="57"/>
      <c r="V710" s="58"/>
      <c r="W710" s="58"/>
      <c r="X710" s="116"/>
      <c r="Y710" s="116"/>
      <c r="Z710" s="116"/>
      <c r="AA710" s="116"/>
      <c r="AB710" s="116"/>
      <c r="AC710" s="116"/>
      <c r="AD710" s="58"/>
      <c r="AE710" s="58"/>
      <c r="AF710" s="58"/>
      <c r="AG710" s="116"/>
      <c r="AH710" s="58"/>
      <c r="AI710" s="58"/>
      <c r="AJ710" s="58"/>
      <c r="AZ710" s="40"/>
      <c r="BA710" s="40"/>
      <c r="BB710" s="40"/>
      <c r="BX710" s="36"/>
      <c r="BY710" s="36"/>
      <c r="BZ710" s="36"/>
      <c r="CA710" s="36"/>
      <c r="CB710" s="36"/>
      <c r="CC710" s="36"/>
    </row>
    <row r="711" spans="1:81" x14ac:dyDescent="0.2">
      <c r="A711" s="53"/>
      <c r="B711" s="54"/>
      <c r="C711" s="55"/>
      <c r="D711" s="55"/>
      <c r="E711" s="55"/>
      <c r="F711" s="55"/>
      <c r="G711" s="55"/>
      <c r="H711" s="55"/>
      <c r="I711" s="55"/>
      <c r="J711" s="55"/>
      <c r="K711" s="55"/>
      <c r="L711" s="55"/>
      <c r="M711" s="56"/>
      <c r="N711" s="57"/>
      <c r="O711" s="58"/>
      <c r="P711" s="812"/>
      <c r="Q711" s="812"/>
      <c r="R711" s="812"/>
      <c r="S711" s="59"/>
      <c r="T711" s="59"/>
      <c r="U711" s="57"/>
      <c r="V711" s="58"/>
      <c r="W711" s="58"/>
      <c r="X711" s="116"/>
      <c r="Y711" s="116"/>
      <c r="Z711" s="116"/>
      <c r="AA711" s="116"/>
      <c r="AB711" s="116"/>
      <c r="AC711" s="116"/>
      <c r="AD711" s="58"/>
      <c r="AE711" s="58"/>
      <c r="AF711" s="58"/>
      <c r="AG711" s="116"/>
      <c r="AH711" s="58"/>
      <c r="AI711" s="58"/>
      <c r="AJ711" s="58"/>
      <c r="AZ711" s="40"/>
      <c r="BA711" s="40"/>
      <c r="BB711" s="40"/>
      <c r="BX711" s="36"/>
      <c r="BY711" s="36"/>
      <c r="BZ711" s="36"/>
      <c r="CA711" s="36"/>
      <c r="CB711" s="36"/>
      <c r="CC711" s="36"/>
    </row>
    <row r="712" spans="1:81" x14ac:dyDescent="0.2">
      <c r="A712" s="53"/>
      <c r="B712" s="54"/>
      <c r="C712" s="55"/>
      <c r="D712" s="55"/>
      <c r="E712" s="55"/>
      <c r="F712" s="55"/>
      <c r="G712" s="55"/>
      <c r="H712" s="55"/>
      <c r="I712" s="55"/>
      <c r="J712" s="55"/>
      <c r="K712" s="55"/>
      <c r="L712" s="55"/>
      <c r="M712" s="56"/>
      <c r="N712" s="57"/>
      <c r="O712" s="58"/>
      <c r="P712" s="812"/>
      <c r="Q712" s="812"/>
      <c r="R712" s="812"/>
      <c r="S712" s="59"/>
      <c r="T712" s="59"/>
      <c r="U712" s="57"/>
      <c r="V712" s="58"/>
      <c r="W712" s="58"/>
      <c r="X712" s="116"/>
      <c r="Y712" s="116"/>
      <c r="Z712" s="116"/>
      <c r="AA712" s="116"/>
      <c r="AB712" s="116"/>
      <c r="AC712" s="116"/>
      <c r="AD712" s="58"/>
      <c r="AE712" s="58"/>
      <c r="AF712" s="58"/>
      <c r="AG712" s="116"/>
      <c r="AH712" s="58"/>
      <c r="AI712" s="58"/>
      <c r="AJ712" s="58"/>
      <c r="AZ712" s="40"/>
      <c r="BA712" s="40"/>
      <c r="BB712" s="40"/>
      <c r="BX712" s="36"/>
      <c r="BY712" s="36"/>
      <c r="BZ712" s="36"/>
      <c r="CA712" s="36"/>
      <c r="CB712" s="36"/>
      <c r="CC712" s="36"/>
    </row>
    <row r="713" spans="1:81" x14ac:dyDescent="0.2">
      <c r="A713" s="53"/>
      <c r="B713" s="54"/>
      <c r="C713" s="55"/>
      <c r="D713" s="55"/>
      <c r="E713" s="55"/>
      <c r="F713" s="55"/>
      <c r="G713" s="55"/>
      <c r="H713" s="55"/>
      <c r="I713" s="55"/>
      <c r="J713" s="55"/>
      <c r="K713" s="55"/>
      <c r="L713" s="55"/>
      <c r="M713" s="56"/>
      <c r="N713" s="57"/>
      <c r="O713" s="58"/>
      <c r="P713" s="812"/>
      <c r="Q713" s="812"/>
      <c r="R713" s="812"/>
      <c r="S713" s="59"/>
      <c r="T713" s="59"/>
      <c r="U713" s="57"/>
      <c r="V713" s="58"/>
      <c r="W713" s="58"/>
      <c r="X713" s="116"/>
      <c r="Y713" s="116"/>
      <c r="Z713" s="116"/>
      <c r="AA713" s="116"/>
      <c r="AB713" s="116"/>
      <c r="AC713" s="116"/>
      <c r="AD713" s="58"/>
      <c r="AE713" s="58"/>
      <c r="AF713" s="58"/>
      <c r="AG713" s="116"/>
      <c r="AH713" s="58"/>
      <c r="AI713" s="58"/>
      <c r="AJ713" s="58"/>
      <c r="AZ713" s="40"/>
      <c r="BA713" s="40"/>
      <c r="BB713" s="40"/>
      <c r="BX713" s="36"/>
      <c r="BY713" s="36"/>
      <c r="BZ713" s="36"/>
      <c r="CA713" s="36"/>
      <c r="CB713" s="36"/>
      <c r="CC713" s="36"/>
    </row>
    <row r="714" spans="1:81" x14ac:dyDescent="0.2">
      <c r="A714" s="53"/>
      <c r="B714" s="54"/>
      <c r="C714" s="55"/>
      <c r="D714" s="55"/>
      <c r="E714" s="55"/>
      <c r="F714" s="55"/>
      <c r="G714" s="55"/>
      <c r="H714" s="55"/>
      <c r="I714" s="55"/>
      <c r="J714" s="55"/>
      <c r="K714" s="55"/>
      <c r="L714" s="55"/>
      <c r="M714" s="56"/>
      <c r="N714" s="57"/>
      <c r="O714" s="58"/>
      <c r="P714" s="812"/>
      <c r="Q714" s="812"/>
      <c r="R714" s="812"/>
      <c r="S714" s="59"/>
      <c r="T714" s="59"/>
      <c r="U714" s="57"/>
      <c r="V714" s="58"/>
      <c r="W714" s="58"/>
      <c r="X714" s="116"/>
      <c r="Y714" s="116"/>
      <c r="Z714" s="116"/>
      <c r="AA714" s="116"/>
      <c r="AB714" s="116"/>
      <c r="AC714" s="116"/>
      <c r="AD714" s="58"/>
      <c r="AE714" s="58"/>
      <c r="AF714" s="58"/>
      <c r="AG714" s="116"/>
      <c r="AH714" s="58"/>
      <c r="AI714" s="58"/>
      <c r="AJ714" s="58"/>
      <c r="AZ714" s="40"/>
      <c r="BA714" s="40"/>
      <c r="BB714" s="40"/>
      <c r="BX714" s="36"/>
      <c r="BY714" s="36"/>
      <c r="BZ714" s="36"/>
      <c r="CA714" s="36"/>
      <c r="CB714" s="36"/>
      <c r="CC714" s="36"/>
    </row>
    <row r="715" spans="1:81" x14ac:dyDescent="0.2">
      <c r="A715" s="53"/>
      <c r="B715" s="54"/>
      <c r="C715" s="55"/>
      <c r="D715" s="55"/>
      <c r="E715" s="55"/>
      <c r="F715" s="55"/>
      <c r="G715" s="55"/>
      <c r="H715" s="55"/>
      <c r="I715" s="55"/>
      <c r="J715" s="55"/>
      <c r="K715" s="55"/>
      <c r="L715" s="55"/>
      <c r="M715" s="56"/>
      <c r="N715" s="57"/>
      <c r="O715" s="58"/>
      <c r="P715" s="812"/>
      <c r="Q715" s="812"/>
      <c r="R715" s="812"/>
      <c r="S715" s="59"/>
      <c r="T715" s="59"/>
      <c r="U715" s="57"/>
      <c r="V715" s="58"/>
      <c r="W715" s="58"/>
      <c r="X715" s="116"/>
      <c r="Y715" s="116"/>
      <c r="Z715" s="116"/>
      <c r="AA715" s="116"/>
      <c r="AB715" s="116"/>
      <c r="AC715" s="116"/>
      <c r="AD715" s="58"/>
      <c r="AE715" s="58"/>
      <c r="AF715" s="58"/>
      <c r="AG715" s="116"/>
      <c r="AH715" s="58"/>
      <c r="AI715" s="58"/>
      <c r="AJ715" s="58"/>
      <c r="AZ715" s="40"/>
      <c r="BA715" s="40"/>
      <c r="BB715" s="40"/>
      <c r="BX715" s="36"/>
      <c r="BY715" s="36"/>
      <c r="BZ715" s="36"/>
      <c r="CA715" s="36"/>
      <c r="CB715" s="36"/>
      <c r="CC715" s="36"/>
    </row>
    <row r="716" spans="1:81" x14ac:dyDescent="0.2">
      <c r="A716" s="53"/>
      <c r="B716" s="54"/>
      <c r="C716" s="55"/>
      <c r="D716" s="55"/>
      <c r="E716" s="55"/>
      <c r="F716" s="55"/>
      <c r="G716" s="55"/>
      <c r="H716" s="55"/>
      <c r="I716" s="55"/>
      <c r="J716" s="55"/>
      <c r="K716" s="55"/>
      <c r="L716" s="55"/>
      <c r="M716" s="56"/>
      <c r="N716" s="57"/>
      <c r="O716" s="58"/>
      <c r="P716" s="812"/>
      <c r="Q716" s="812"/>
      <c r="R716" s="812"/>
      <c r="S716" s="59"/>
      <c r="T716" s="59"/>
      <c r="U716" s="57"/>
      <c r="V716" s="58"/>
      <c r="W716" s="58"/>
      <c r="X716" s="116"/>
      <c r="Y716" s="116"/>
      <c r="Z716" s="116"/>
      <c r="AA716" s="116"/>
      <c r="AB716" s="116"/>
      <c r="AC716" s="116"/>
      <c r="AD716" s="58"/>
      <c r="AE716" s="58"/>
      <c r="AF716" s="58"/>
      <c r="AG716" s="116"/>
      <c r="AH716" s="58"/>
      <c r="AI716" s="58"/>
      <c r="AJ716" s="58"/>
      <c r="AZ716" s="40"/>
      <c r="BA716" s="40"/>
      <c r="BB716" s="40"/>
      <c r="BX716" s="36"/>
      <c r="BY716" s="36"/>
      <c r="BZ716" s="36"/>
      <c r="CA716" s="36"/>
      <c r="CB716" s="36"/>
      <c r="CC716" s="36"/>
    </row>
    <row r="717" spans="1:81" x14ac:dyDescent="0.2">
      <c r="A717" s="53"/>
      <c r="B717" s="54"/>
      <c r="C717" s="55"/>
      <c r="D717" s="55"/>
      <c r="E717" s="55"/>
      <c r="F717" s="55"/>
      <c r="G717" s="55"/>
      <c r="H717" s="55"/>
      <c r="I717" s="55"/>
      <c r="J717" s="55"/>
      <c r="K717" s="55"/>
      <c r="L717" s="55"/>
      <c r="M717" s="56"/>
      <c r="N717" s="57"/>
      <c r="O717" s="58"/>
      <c r="P717" s="812"/>
      <c r="Q717" s="812"/>
      <c r="R717" s="812"/>
      <c r="S717" s="59"/>
      <c r="T717" s="59"/>
      <c r="U717" s="57"/>
      <c r="V717" s="58"/>
      <c r="W717" s="58"/>
      <c r="X717" s="116"/>
      <c r="Y717" s="116"/>
      <c r="Z717" s="116"/>
      <c r="AA717" s="116"/>
      <c r="AB717" s="116"/>
      <c r="AC717" s="116"/>
      <c r="AD717" s="58"/>
      <c r="AE717" s="58"/>
      <c r="AF717" s="58"/>
      <c r="AG717" s="116"/>
      <c r="AH717" s="58"/>
      <c r="AI717" s="58"/>
      <c r="AJ717" s="58"/>
      <c r="AZ717" s="40"/>
      <c r="BA717" s="40"/>
      <c r="BB717" s="40"/>
      <c r="BX717" s="36"/>
      <c r="BY717" s="36"/>
      <c r="BZ717" s="36"/>
      <c r="CA717" s="36"/>
      <c r="CB717" s="36"/>
      <c r="CC717" s="36"/>
    </row>
    <row r="718" spans="1:81" x14ac:dyDescent="0.2">
      <c r="A718" s="53"/>
      <c r="B718" s="54"/>
      <c r="C718" s="55"/>
      <c r="D718" s="55"/>
      <c r="E718" s="55"/>
      <c r="F718" s="55"/>
      <c r="G718" s="55"/>
      <c r="H718" s="55"/>
      <c r="I718" s="55"/>
      <c r="J718" s="55"/>
      <c r="K718" s="55"/>
      <c r="L718" s="55"/>
      <c r="M718" s="56"/>
      <c r="N718" s="57"/>
      <c r="O718" s="58"/>
      <c r="P718" s="812"/>
      <c r="Q718" s="812"/>
      <c r="R718" s="812"/>
      <c r="S718" s="59"/>
      <c r="T718" s="59"/>
      <c r="U718" s="57"/>
      <c r="V718" s="58"/>
      <c r="W718" s="58"/>
      <c r="X718" s="116"/>
      <c r="Y718" s="116"/>
      <c r="Z718" s="116"/>
      <c r="AA718" s="116"/>
      <c r="AB718" s="116"/>
      <c r="AC718" s="116"/>
      <c r="AD718" s="58"/>
      <c r="AE718" s="58"/>
      <c r="AF718" s="58"/>
      <c r="AG718" s="116"/>
      <c r="AH718" s="58"/>
      <c r="AI718" s="58"/>
      <c r="AJ718" s="58"/>
      <c r="AZ718" s="40"/>
      <c r="BA718" s="40"/>
      <c r="BB718" s="40"/>
      <c r="BX718" s="36"/>
      <c r="BY718" s="36"/>
      <c r="BZ718" s="36"/>
      <c r="CA718" s="36"/>
      <c r="CB718" s="36"/>
      <c r="CC718" s="36"/>
    </row>
    <row r="719" spans="1:81" x14ac:dyDescent="0.2">
      <c r="A719" s="53"/>
      <c r="B719" s="54"/>
      <c r="C719" s="55"/>
      <c r="D719" s="55"/>
      <c r="E719" s="55"/>
      <c r="F719" s="55"/>
      <c r="G719" s="55"/>
      <c r="H719" s="55"/>
      <c r="I719" s="55"/>
      <c r="J719" s="55"/>
      <c r="K719" s="55"/>
      <c r="L719" s="55"/>
      <c r="M719" s="56"/>
      <c r="N719" s="57"/>
      <c r="O719" s="58"/>
      <c r="P719" s="812"/>
      <c r="Q719" s="812"/>
      <c r="R719" s="812"/>
      <c r="S719" s="59"/>
      <c r="T719" s="59"/>
      <c r="U719" s="57"/>
      <c r="V719" s="58"/>
      <c r="W719" s="58"/>
      <c r="X719" s="116"/>
      <c r="Y719" s="116"/>
      <c r="Z719" s="116"/>
      <c r="AA719" s="116"/>
      <c r="AB719" s="116"/>
      <c r="AC719" s="116"/>
      <c r="AD719" s="58"/>
      <c r="AE719" s="58"/>
      <c r="AF719" s="58"/>
      <c r="AG719" s="116"/>
      <c r="AH719" s="58"/>
      <c r="AI719" s="58"/>
      <c r="AJ719" s="58"/>
      <c r="AZ719" s="40"/>
      <c r="BA719" s="40"/>
      <c r="BB719" s="40"/>
      <c r="BX719" s="36"/>
      <c r="BY719" s="36"/>
      <c r="BZ719" s="36"/>
      <c r="CA719" s="36"/>
      <c r="CB719" s="36"/>
      <c r="CC719" s="36"/>
    </row>
    <row r="720" spans="1:81" x14ac:dyDescent="0.2">
      <c r="A720" s="53"/>
      <c r="B720" s="54"/>
      <c r="C720" s="55"/>
      <c r="D720" s="55"/>
      <c r="E720" s="55"/>
      <c r="F720" s="55"/>
      <c r="G720" s="55"/>
      <c r="H720" s="55"/>
      <c r="I720" s="55"/>
      <c r="J720" s="55"/>
      <c r="K720" s="55"/>
      <c r="L720" s="55"/>
      <c r="M720" s="56"/>
      <c r="N720" s="57"/>
      <c r="O720" s="58"/>
      <c r="P720" s="812"/>
      <c r="Q720" s="812"/>
      <c r="R720" s="812"/>
      <c r="S720" s="59"/>
      <c r="T720" s="59"/>
      <c r="U720" s="57"/>
      <c r="V720" s="58"/>
      <c r="W720" s="58"/>
      <c r="X720" s="116"/>
      <c r="Y720" s="116"/>
      <c r="Z720" s="116"/>
      <c r="AA720" s="116"/>
      <c r="AB720" s="116"/>
      <c r="AC720" s="116"/>
      <c r="AD720" s="58"/>
      <c r="AE720" s="58"/>
      <c r="AF720" s="58"/>
      <c r="AG720" s="116"/>
      <c r="AH720" s="58"/>
      <c r="AI720" s="58"/>
      <c r="AJ720" s="58"/>
      <c r="AZ720" s="40"/>
      <c r="BA720" s="40"/>
      <c r="BB720" s="40"/>
      <c r="BX720" s="36"/>
      <c r="BY720" s="36"/>
      <c r="BZ720" s="36"/>
      <c r="CA720" s="36"/>
      <c r="CB720" s="36"/>
      <c r="CC720" s="36"/>
    </row>
    <row r="721" spans="1:81" x14ac:dyDescent="0.2">
      <c r="A721" s="53"/>
      <c r="B721" s="54"/>
      <c r="C721" s="55"/>
      <c r="D721" s="55"/>
      <c r="E721" s="55"/>
      <c r="F721" s="55"/>
      <c r="G721" s="55"/>
      <c r="H721" s="55"/>
      <c r="I721" s="55"/>
      <c r="J721" s="55"/>
      <c r="K721" s="55"/>
      <c r="L721" s="55"/>
      <c r="M721" s="56"/>
      <c r="N721" s="57"/>
      <c r="O721" s="58"/>
      <c r="P721" s="812"/>
      <c r="Q721" s="812"/>
      <c r="R721" s="812"/>
      <c r="S721" s="59"/>
      <c r="T721" s="59"/>
      <c r="U721" s="57"/>
      <c r="V721" s="58"/>
      <c r="W721" s="58"/>
      <c r="X721" s="116"/>
      <c r="Y721" s="116"/>
      <c r="Z721" s="116"/>
      <c r="AA721" s="116"/>
      <c r="AB721" s="116"/>
      <c r="AC721" s="116"/>
      <c r="AD721" s="58"/>
      <c r="AE721" s="58"/>
      <c r="AF721" s="58"/>
      <c r="AG721" s="116"/>
      <c r="AH721" s="58"/>
      <c r="AI721" s="58"/>
      <c r="AJ721" s="58"/>
      <c r="AZ721" s="40"/>
      <c r="BA721" s="40"/>
      <c r="BB721" s="40"/>
      <c r="BX721" s="36"/>
      <c r="BY721" s="36"/>
      <c r="BZ721" s="36"/>
      <c r="CA721" s="36"/>
      <c r="CB721" s="36"/>
      <c r="CC721" s="36"/>
    </row>
    <row r="722" spans="1:81" x14ac:dyDescent="0.2">
      <c r="A722" s="53"/>
      <c r="B722" s="54"/>
      <c r="C722" s="55"/>
      <c r="D722" s="55"/>
      <c r="E722" s="55"/>
      <c r="F722" s="55"/>
      <c r="G722" s="55"/>
      <c r="H722" s="55"/>
      <c r="I722" s="55"/>
      <c r="J722" s="55"/>
      <c r="K722" s="55"/>
      <c r="L722" s="55"/>
      <c r="M722" s="56"/>
      <c r="N722" s="57"/>
      <c r="O722" s="58"/>
      <c r="P722" s="812"/>
      <c r="Q722" s="812"/>
      <c r="R722" s="812"/>
      <c r="S722" s="59"/>
      <c r="T722" s="59"/>
      <c r="U722" s="57"/>
      <c r="V722" s="58"/>
      <c r="W722" s="58"/>
      <c r="X722" s="116"/>
      <c r="Y722" s="116"/>
      <c r="Z722" s="116"/>
      <c r="AA722" s="116"/>
      <c r="AB722" s="116"/>
      <c r="AC722" s="116"/>
      <c r="AD722" s="58"/>
      <c r="AE722" s="58"/>
      <c r="AF722" s="58"/>
      <c r="AG722" s="116"/>
      <c r="AH722" s="58"/>
      <c r="AI722" s="58"/>
      <c r="AJ722" s="58"/>
      <c r="AZ722" s="40"/>
      <c r="BA722" s="40"/>
      <c r="BB722" s="40"/>
      <c r="BX722" s="36"/>
      <c r="BY722" s="36"/>
      <c r="BZ722" s="36"/>
      <c r="CA722" s="36"/>
      <c r="CB722" s="36"/>
      <c r="CC722" s="36"/>
    </row>
    <row r="723" spans="1:81" x14ac:dyDescent="0.2">
      <c r="A723" s="53"/>
      <c r="B723" s="54"/>
      <c r="C723" s="55"/>
      <c r="D723" s="55"/>
      <c r="E723" s="55"/>
      <c r="F723" s="55"/>
      <c r="G723" s="55"/>
      <c r="H723" s="55"/>
      <c r="I723" s="55"/>
      <c r="J723" s="55"/>
      <c r="K723" s="55"/>
      <c r="L723" s="55"/>
      <c r="M723" s="56"/>
      <c r="N723" s="57"/>
      <c r="O723" s="58"/>
      <c r="P723" s="812"/>
      <c r="Q723" s="812"/>
      <c r="R723" s="812"/>
      <c r="S723" s="59"/>
      <c r="T723" s="59"/>
      <c r="U723" s="57"/>
      <c r="V723" s="58"/>
      <c r="W723" s="58"/>
      <c r="X723" s="116"/>
      <c r="Y723" s="116"/>
      <c r="Z723" s="116"/>
      <c r="AA723" s="116"/>
      <c r="AB723" s="116"/>
      <c r="AC723" s="116"/>
      <c r="AD723" s="58"/>
      <c r="AE723" s="58"/>
      <c r="AF723" s="58"/>
      <c r="AG723" s="116"/>
      <c r="AH723" s="58"/>
      <c r="AI723" s="58"/>
      <c r="AJ723" s="58"/>
      <c r="AZ723" s="40"/>
      <c r="BA723" s="40"/>
      <c r="BB723" s="40"/>
      <c r="BX723" s="36"/>
      <c r="BY723" s="36"/>
      <c r="BZ723" s="36"/>
      <c r="CA723" s="36"/>
      <c r="CB723" s="36"/>
      <c r="CC723" s="36"/>
    </row>
    <row r="724" spans="1:81" x14ac:dyDescent="0.2">
      <c r="A724" s="53"/>
      <c r="B724" s="54"/>
      <c r="C724" s="55"/>
      <c r="D724" s="55"/>
      <c r="E724" s="55"/>
      <c r="F724" s="55"/>
      <c r="G724" s="55"/>
      <c r="H724" s="55"/>
      <c r="I724" s="55"/>
      <c r="J724" s="55"/>
      <c r="K724" s="55"/>
      <c r="L724" s="55"/>
      <c r="M724" s="56"/>
      <c r="N724" s="57"/>
      <c r="O724" s="58"/>
      <c r="P724" s="812"/>
      <c r="Q724" s="812"/>
      <c r="R724" s="812"/>
      <c r="S724" s="59"/>
      <c r="T724" s="59"/>
      <c r="U724" s="57"/>
      <c r="V724" s="58"/>
      <c r="W724" s="58"/>
      <c r="X724" s="116"/>
      <c r="Y724" s="116"/>
      <c r="Z724" s="116"/>
      <c r="AA724" s="116"/>
      <c r="AB724" s="116"/>
      <c r="AC724" s="116"/>
      <c r="AD724" s="58"/>
      <c r="AE724" s="58"/>
      <c r="AF724" s="58"/>
      <c r="AG724" s="116"/>
      <c r="AH724" s="58"/>
      <c r="AI724" s="58"/>
      <c r="AJ724" s="58"/>
      <c r="AZ724" s="40"/>
      <c r="BA724" s="40"/>
      <c r="BB724" s="40"/>
      <c r="BX724" s="36"/>
      <c r="BY724" s="36"/>
      <c r="BZ724" s="36"/>
      <c r="CA724" s="36"/>
      <c r="CB724" s="36"/>
      <c r="CC724" s="36"/>
    </row>
    <row r="725" spans="1:81" x14ac:dyDescent="0.2">
      <c r="A725" s="53"/>
      <c r="B725" s="54"/>
      <c r="C725" s="55"/>
      <c r="D725" s="55"/>
      <c r="E725" s="55"/>
      <c r="F725" s="55"/>
      <c r="G725" s="55"/>
      <c r="H725" s="55"/>
      <c r="I725" s="55"/>
      <c r="J725" s="55"/>
      <c r="K725" s="55"/>
      <c r="L725" s="55"/>
      <c r="M725" s="56"/>
      <c r="N725" s="57"/>
      <c r="O725" s="58"/>
      <c r="P725" s="812"/>
      <c r="Q725" s="812"/>
      <c r="R725" s="812"/>
      <c r="S725" s="59"/>
      <c r="T725" s="59"/>
      <c r="U725" s="57"/>
      <c r="V725" s="58"/>
      <c r="W725" s="58"/>
      <c r="X725" s="116"/>
      <c r="Y725" s="116"/>
      <c r="Z725" s="116"/>
      <c r="AA725" s="116"/>
      <c r="AB725" s="116"/>
      <c r="AC725" s="116"/>
      <c r="AD725" s="58"/>
      <c r="AE725" s="58"/>
      <c r="AF725" s="58"/>
      <c r="AG725" s="116"/>
      <c r="AH725" s="58"/>
      <c r="AI725" s="58"/>
      <c r="AJ725" s="58"/>
      <c r="AZ725" s="40"/>
      <c r="BA725" s="40"/>
      <c r="BB725" s="40"/>
      <c r="BX725" s="36"/>
      <c r="BY725" s="36"/>
      <c r="BZ725" s="36"/>
      <c r="CA725" s="36"/>
      <c r="CB725" s="36"/>
      <c r="CC725" s="36"/>
    </row>
    <row r="726" spans="1:81" x14ac:dyDescent="0.2">
      <c r="A726" s="53"/>
      <c r="B726" s="54"/>
      <c r="C726" s="55"/>
      <c r="D726" s="55"/>
      <c r="E726" s="55"/>
      <c r="F726" s="55"/>
      <c r="G726" s="55"/>
      <c r="H726" s="55"/>
      <c r="I726" s="55"/>
      <c r="J726" s="55"/>
      <c r="K726" s="55"/>
      <c r="L726" s="55"/>
      <c r="M726" s="56"/>
      <c r="N726" s="57"/>
      <c r="O726" s="58"/>
      <c r="P726" s="812"/>
      <c r="Q726" s="812"/>
      <c r="R726" s="812"/>
      <c r="S726" s="59"/>
      <c r="T726" s="59"/>
      <c r="U726" s="57"/>
      <c r="V726" s="58"/>
      <c r="W726" s="58"/>
      <c r="X726" s="116"/>
      <c r="Y726" s="116"/>
      <c r="Z726" s="116"/>
      <c r="AA726" s="116"/>
      <c r="AB726" s="116"/>
      <c r="AC726" s="116"/>
      <c r="AD726" s="58"/>
      <c r="AE726" s="58"/>
      <c r="AF726" s="58"/>
      <c r="AG726" s="116"/>
      <c r="AH726" s="58"/>
      <c r="AI726" s="58"/>
      <c r="AJ726" s="58"/>
      <c r="AZ726" s="40"/>
      <c r="BA726" s="40"/>
      <c r="BB726" s="40"/>
      <c r="BX726" s="36"/>
      <c r="BY726" s="36"/>
      <c r="BZ726" s="36"/>
      <c r="CA726" s="36"/>
      <c r="CB726" s="36"/>
      <c r="CC726" s="36"/>
    </row>
    <row r="727" spans="1:81" x14ac:dyDescent="0.2">
      <c r="A727" s="53"/>
      <c r="B727" s="54"/>
      <c r="C727" s="55"/>
      <c r="D727" s="55"/>
      <c r="E727" s="55"/>
      <c r="F727" s="55"/>
      <c r="G727" s="55"/>
      <c r="H727" s="55"/>
      <c r="I727" s="55"/>
      <c r="J727" s="55"/>
      <c r="K727" s="55"/>
      <c r="L727" s="55"/>
      <c r="M727" s="56"/>
      <c r="N727" s="57"/>
      <c r="O727" s="58"/>
      <c r="P727" s="812"/>
      <c r="Q727" s="812"/>
      <c r="R727" s="812"/>
      <c r="S727" s="59"/>
      <c r="T727" s="59"/>
      <c r="U727" s="57"/>
      <c r="V727" s="58"/>
      <c r="W727" s="58"/>
      <c r="X727" s="116"/>
      <c r="Y727" s="116"/>
      <c r="Z727" s="116"/>
      <c r="AA727" s="116"/>
      <c r="AB727" s="116"/>
      <c r="AC727" s="116"/>
      <c r="AD727" s="58"/>
      <c r="AE727" s="58"/>
      <c r="AF727" s="58"/>
      <c r="AG727" s="116"/>
      <c r="AH727" s="58"/>
      <c r="AI727" s="58"/>
      <c r="AJ727" s="58"/>
      <c r="AZ727" s="40"/>
      <c r="BA727" s="40"/>
      <c r="BB727" s="40"/>
      <c r="BX727" s="36"/>
      <c r="BY727" s="36"/>
      <c r="BZ727" s="36"/>
      <c r="CA727" s="36"/>
      <c r="CB727" s="36"/>
      <c r="CC727" s="36"/>
    </row>
    <row r="728" spans="1:81" x14ac:dyDescent="0.2">
      <c r="A728" s="53"/>
      <c r="B728" s="54"/>
      <c r="C728" s="55"/>
      <c r="D728" s="55"/>
      <c r="E728" s="55"/>
      <c r="F728" s="55"/>
      <c r="G728" s="55"/>
      <c r="H728" s="55"/>
      <c r="I728" s="55"/>
      <c r="J728" s="55"/>
      <c r="K728" s="55"/>
      <c r="L728" s="55"/>
      <c r="M728" s="56"/>
      <c r="N728" s="57"/>
      <c r="O728" s="58"/>
      <c r="P728" s="812"/>
      <c r="Q728" s="812"/>
      <c r="R728" s="812"/>
      <c r="S728" s="59"/>
      <c r="T728" s="59"/>
      <c r="U728" s="57"/>
      <c r="V728" s="58"/>
      <c r="W728" s="58"/>
      <c r="X728" s="116"/>
      <c r="Y728" s="116"/>
      <c r="Z728" s="116"/>
      <c r="AA728" s="116"/>
      <c r="AB728" s="116"/>
      <c r="AC728" s="116"/>
      <c r="AD728" s="58"/>
      <c r="AE728" s="58"/>
      <c r="AF728" s="58"/>
      <c r="AG728" s="116"/>
      <c r="AH728" s="58"/>
      <c r="AI728" s="58"/>
      <c r="AJ728" s="58"/>
      <c r="AZ728" s="40"/>
      <c r="BA728" s="40"/>
      <c r="BB728" s="40"/>
      <c r="BX728" s="36"/>
      <c r="BY728" s="36"/>
      <c r="BZ728" s="36"/>
      <c r="CA728" s="36"/>
      <c r="CB728" s="36"/>
      <c r="CC728" s="36"/>
    </row>
    <row r="729" spans="1:81" x14ac:dyDescent="0.2">
      <c r="A729" s="53"/>
      <c r="B729" s="54"/>
      <c r="C729" s="55"/>
      <c r="D729" s="55"/>
      <c r="E729" s="55"/>
      <c r="F729" s="55"/>
      <c r="G729" s="55"/>
      <c r="H729" s="55"/>
      <c r="I729" s="55"/>
      <c r="J729" s="55"/>
      <c r="K729" s="55"/>
      <c r="L729" s="55"/>
      <c r="M729" s="56"/>
      <c r="N729" s="57"/>
      <c r="O729" s="58"/>
      <c r="P729" s="812"/>
      <c r="Q729" s="812"/>
      <c r="R729" s="812"/>
      <c r="S729" s="59"/>
      <c r="T729" s="59"/>
      <c r="U729" s="57"/>
      <c r="V729" s="58"/>
      <c r="W729" s="58"/>
      <c r="X729" s="116"/>
      <c r="Y729" s="116"/>
      <c r="Z729" s="116"/>
      <c r="AA729" s="116"/>
      <c r="AB729" s="116"/>
      <c r="AC729" s="116"/>
      <c r="AD729" s="58"/>
      <c r="AE729" s="58"/>
      <c r="AF729" s="58"/>
      <c r="AG729" s="116"/>
      <c r="AH729" s="58"/>
      <c r="AI729" s="58"/>
      <c r="AJ729" s="58"/>
      <c r="AZ729" s="40"/>
      <c r="BA729" s="40"/>
      <c r="BB729" s="40"/>
      <c r="BX729" s="36"/>
      <c r="BY729" s="36"/>
      <c r="BZ729" s="36"/>
      <c r="CA729" s="36"/>
      <c r="CB729" s="36"/>
      <c r="CC729" s="36"/>
    </row>
    <row r="730" spans="1:81" x14ac:dyDescent="0.2">
      <c r="A730" s="53"/>
      <c r="B730" s="54"/>
      <c r="C730" s="55"/>
      <c r="D730" s="55"/>
      <c r="E730" s="55"/>
      <c r="F730" s="55"/>
      <c r="G730" s="55"/>
      <c r="H730" s="55"/>
      <c r="I730" s="55"/>
      <c r="J730" s="55"/>
      <c r="K730" s="55"/>
      <c r="L730" s="55"/>
      <c r="M730" s="56"/>
      <c r="N730" s="57"/>
      <c r="O730" s="58"/>
      <c r="P730" s="812"/>
      <c r="Q730" s="812"/>
      <c r="R730" s="812"/>
      <c r="S730" s="59"/>
      <c r="T730" s="59"/>
      <c r="U730" s="57"/>
      <c r="V730" s="58"/>
      <c r="W730" s="58"/>
      <c r="X730" s="116"/>
      <c r="Y730" s="116"/>
      <c r="Z730" s="116"/>
      <c r="AA730" s="116"/>
      <c r="AB730" s="116"/>
      <c r="AC730" s="116"/>
      <c r="AD730" s="58"/>
      <c r="AE730" s="58"/>
      <c r="AF730" s="58"/>
      <c r="AG730" s="116"/>
      <c r="AH730" s="58"/>
      <c r="AI730" s="58"/>
      <c r="AJ730" s="58"/>
      <c r="AZ730" s="40"/>
      <c r="BA730" s="40"/>
      <c r="BB730" s="40"/>
      <c r="BX730" s="36"/>
      <c r="BY730" s="36"/>
      <c r="BZ730" s="36"/>
      <c r="CA730" s="36"/>
      <c r="CB730" s="36"/>
      <c r="CC730" s="36"/>
    </row>
    <row r="731" spans="1:81" x14ac:dyDescent="0.2">
      <c r="A731" s="53"/>
      <c r="B731" s="54"/>
      <c r="C731" s="55"/>
      <c r="D731" s="55"/>
      <c r="E731" s="55"/>
      <c r="F731" s="55"/>
      <c r="G731" s="55"/>
      <c r="H731" s="55"/>
      <c r="I731" s="55"/>
      <c r="J731" s="55"/>
      <c r="K731" s="55"/>
      <c r="L731" s="55"/>
      <c r="M731" s="56"/>
      <c r="N731" s="57"/>
      <c r="O731" s="58"/>
      <c r="P731" s="812"/>
      <c r="Q731" s="812"/>
      <c r="R731" s="812"/>
      <c r="S731" s="59"/>
      <c r="T731" s="59"/>
      <c r="U731" s="57"/>
      <c r="V731" s="58"/>
      <c r="W731" s="58"/>
      <c r="X731" s="116"/>
      <c r="Y731" s="116"/>
      <c r="Z731" s="116"/>
      <c r="AA731" s="116"/>
      <c r="AB731" s="116"/>
      <c r="AC731" s="116"/>
      <c r="AD731" s="58"/>
      <c r="AE731" s="58"/>
      <c r="AF731" s="58"/>
      <c r="AG731" s="116"/>
      <c r="AH731" s="58"/>
      <c r="AI731" s="58"/>
      <c r="AJ731" s="58"/>
      <c r="AZ731" s="40"/>
      <c r="BA731" s="40"/>
      <c r="BB731" s="40"/>
      <c r="BX731" s="36"/>
      <c r="BY731" s="36"/>
      <c r="BZ731" s="36"/>
      <c r="CA731" s="36"/>
      <c r="CB731" s="36"/>
      <c r="CC731" s="36"/>
    </row>
    <row r="732" spans="1:81" x14ac:dyDescent="0.2">
      <c r="A732" s="53"/>
      <c r="B732" s="54"/>
      <c r="C732" s="55"/>
      <c r="D732" s="55"/>
      <c r="E732" s="55"/>
      <c r="F732" s="55"/>
      <c r="G732" s="55"/>
      <c r="H732" s="55"/>
      <c r="I732" s="55"/>
      <c r="J732" s="55"/>
      <c r="K732" s="55"/>
      <c r="L732" s="55"/>
      <c r="M732" s="56"/>
      <c r="N732" s="57"/>
      <c r="O732" s="58"/>
      <c r="P732" s="812"/>
      <c r="Q732" s="812"/>
      <c r="R732" s="812"/>
      <c r="S732" s="59"/>
      <c r="T732" s="59"/>
      <c r="U732" s="57"/>
      <c r="V732" s="58"/>
      <c r="W732" s="58"/>
      <c r="X732" s="116"/>
      <c r="Y732" s="116"/>
      <c r="Z732" s="116"/>
      <c r="AA732" s="116"/>
      <c r="AB732" s="116"/>
      <c r="AC732" s="116"/>
      <c r="AD732" s="58"/>
      <c r="AE732" s="58"/>
      <c r="AF732" s="58"/>
      <c r="AG732" s="116"/>
      <c r="AH732" s="58"/>
      <c r="AI732" s="58"/>
      <c r="AJ732" s="58"/>
      <c r="AZ732" s="40"/>
      <c r="BA732" s="40"/>
      <c r="BB732" s="40"/>
      <c r="BX732" s="36"/>
      <c r="BY732" s="36"/>
      <c r="BZ732" s="36"/>
      <c r="CA732" s="36"/>
      <c r="CB732" s="36"/>
      <c r="CC732" s="36"/>
    </row>
    <row r="733" spans="1:81" x14ac:dyDescent="0.2">
      <c r="A733" s="53"/>
      <c r="B733" s="54"/>
      <c r="C733" s="55"/>
      <c r="D733" s="55"/>
      <c r="E733" s="55"/>
      <c r="F733" s="55"/>
      <c r="G733" s="55"/>
      <c r="H733" s="55"/>
      <c r="I733" s="55"/>
      <c r="J733" s="55"/>
      <c r="K733" s="55"/>
      <c r="L733" s="55"/>
      <c r="M733" s="56"/>
      <c r="N733" s="57"/>
      <c r="O733" s="58"/>
      <c r="P733" s="812"/>
      <c r="Q733" s="812"/>
      <c r="R733" s="812"/>
      <c r="S733" s="59"/>
      <c r="T733" s="59"/>
      <c r="U733" s="57"/>
      <c r="V733" s="58"/>
      <c r="W733" s="58"/>
      <c r="X733" s="116"/>
      <c r="Y733" s="116"/>
      <c r="Z733" s="116"/>
      <c r="AA733" s="116"/>
      <c r="AB733" s="116"/>
      <c r="AC733" s="116"/>
      <c r="AD733" s="58"/>
      <c r="AE733" s="58"/>
      <c r="AF733" s="58"/>
      <c r="AG733" s="116"/>
      <c r="AH733" s="58"/>
      <c r="AI733" s="58"/>
      <c r="AJ733" s="58"/>
      <c r="AZ733" s="40"/>
      <c r="BA733" s="40"/>
      <c r="BB733" s="40"/>
      <c r="BX733" s="36"/>
      <c r="BY733" s="36"/>
      <c r="BZ733" s="36"/>
      <c r="CA733" s="36"/>
      <c r="CB733" s="36"/>
      <c r="CC733" s="36"/>
    </row>
    <row r="734" spans="1:81" x14ac:dyDescent="0.2">
      <c r="A734" s="53"/>
      <c r="B734" s="54"/>
      <c r="C734" s="55"/>
      <c r="D734" s="55"/>
      <c r="E734" s="55"/>
      <c r="F734" s="55"/>
      <c r="G734" s="55"/>
      <c r="H734" s="55"/>
      <c r="I734" s="55"/>
      <c r="J734" s="55"/>
      <c r="K734" s="55"/>
      <c r="L734" s="55"/>
      <c r="M734" s="56"/>
      <c r="N734" s="57"/>
      <c r="O734" s="58"/>
      <c r="P734" s="812"/>
      <c r="Q734" s="812"/>
      <c r="R734" s="812"/>
      <c r="S734" s="59"/>
      <c r="T734" s="59"/>
      <c r="U734" s="57"/>
      <c r="V734" s="58"/>
      <c r="W734" s="58"/>
      <c r="X734" s="116"/>
      <c r="Y734" s="116"/>
      <c r="Z734" s="116"/>
      <c r="AA734" s="116"/>
      <c r="AB734" s="116"/>
      <c r="AC734" s="116"/>
      <c r="AD734" s="58"/>
      <c r="AE734" s="58"/>
      <c r="AF734" s="58"/>
      <c r="AG734" s="116"/>
      <c r="AH734" s="58"/>
      <c r="AI734" s="58"/>
      <c r="AJ734" s="58"/>
      <c r="AZ734" s="40"/>
      <c r="BA734" s="40"/>
      <c r="BB734" s="40"/>
      <c r="BX734" s="36"/>
      <c r="BY734" s="36"/>
      <c r="BZ734" s="36"/>
      <c r="CA734" s="36"/>
      <c r="CB734" s="36"/>
      <c r="CC734" s="36"/>
    </row>
    <row r="735" spans="1:81" x14ac:dyDescent="0.2">
      <c r="A735" s="53"/>
      <c r="B735" s="54"/>
      <c r="C735" s="55"/>
      <c r="D735" s="55"/>
      <c r="E735" s="55"/>
      <c r="F735" s="55"/>
      <c r="G735" s="55"/>
      <c r="H735" s="55"/>
      <c r="I735" s="55"/>
      <c r="J735" s="55"/>
      <c r="K735" s="55"/>
      <c r="L735" s="55"/>
      <c r="M735" s="56"/>
      <c r="N735" s="57"/>
      <c r="O735" s="58"/>
      <c r="P735" s="812"/>
      <c r="Q735" s="812"/>
      <c r="R735" s="812"/>
      <c r="S735" s="59"/>
      <c r="T735" s="59"/>
      <c r="U735" s="57"/>
      <c r="V735" s="58"/>
      <c r="W735" s="58"/>
      <c r="X735" s="116"/>
      <c r="Y735" s="116"/>
      <c r="Z735" s="116"/>
      <c r="AA735" s="116"/>
      <c r="AB735" s="116"/>
      <c r="AC735" s="116"/>
      <c r="AD735" s="58"/>
      <c r="AE735" s="58"/>
      <c r="AF735" s="58"/>
      <c r="AG735" s="116"/>
      <c r="AH735" s="58"/>
      <c r="AI735" s="58"/>
      <c r="AJ735" s="58"/>
      <c r="AZ735" s="40"/>
      <c r="BA735" s="40"/>
      <c r="BB735" s="40"/>
      <c r="BX735" s="36"/>
      <c r="BY735" s="36"/>
      <c r="BZ735" s="36"/>
      <c r="CA735" s="36"/>
      <c r="CB735" s="36"/>
      <c r="CC735" s="36"/>
    </row>
    <row r="736" spans="1:81" x14ac:dyDescent="0.2">
      <c r="A736" s="53"/>
      <c r="B736" s="54"/>
      <c r="C736" s="55"/>
      <c r="D736" s="55"/>
      <c r="E736" s="55"/>
      <c r="F736" s="55"/>
      <c r="G736" s="55"/>
      <c r="H736" s="55"/>
      <c r="I736" s="55"/>
      <c r="J736" s="55"/>
      <c r="K736" s="55"/>
      <c r="L736" s="55"/>
      <c r="M736" s="56"/>
      <c r="N736" s="57"/>
      <c r="O736" s="58"/>
      <c r="P736" s="812"/>
      <c r="Q736" s="812"/>
      <c r="R736" s="812"/>
      <c r="S736" s="59"/>
      <c r="T736" s="59"/>
      <c r="U736" s="57"/>
      <c r="V736" s="58"/>
      <c r="W736" s="58"/>
      <c r="X736" s="116"/>
      <c r="Y736" s="116"/>
      <c r="Z736" s="116"/>
      <c r="AA736" s="116"/>
      <c r="AB736" s="116"/>
      <c r="AC736" s="116"/>
      <c r="AD736" s="58"/>
      <c r="AE736" s="58"/>
      <c r="AF736" s="58"/>
      <c r="AG736" s="116"/>
      <c r="AH736" s="58"/>
      <c r="AI736" s="58"/>
      <c r="AJ736" s="58"/>
      <c r="AZ736" s="40"/>
      <c r="BA736" s="40"/>
      <c r="BB736" s="40"/>
      <c r="BX736" s="36"/>
      <c r="BY736" s="36"/>
      <c r="BZ736" s="36"/>
      <c r="CA736" s="36"/>
      <c r="CB736" s="36"/>
      <c r="CC736" s="36"/>
    </row>
    <row r="737" spans="1:81" x14ac:dyDescent="0.2">
      <c r="A737" s="53"/>
      <c r="B737" s="54"/>
      <c r="C737" s="55"/>
      <c r="D737" s="55"/>
      <c r="E737" s="55"/>
      <c r="F737" s="55"/>
      <c r="G737" s="55"/>
      <c r="H737" s="55"/>
      <c r="I737" s="55"/>
      <c r="J737" s="55"/>
      <c r="K737" s="55"/>
      <c r="L737" s="55"/>
      <c r="M737" s="56"/>
      <c r="N737" s="57"/>
      <c r="O737" s="58"/>
      <c r="P737" s="812"/>
      <c r="Q737" s="812"/>
      <c r="R737" s="812"/>
      <c r="S737" s="59"/>
      <c r="T737" s="59"/>
      <c r="U737" s="57"/>
      <c r="V737" s="58"/>
      <c r="W737" s="58"/>
      <c r="X737" s="116"/>
      <c r="Y737" s="116"/>
      <c r="Z737" s="116"/>
      <c r="AA737" s="116"/>
      <c r="AB737" s="116"/>
      <c r="AC737" s="116"/>
      <c r="AD737" s="58"/>
      <c r="AE737" s="58"/>
      <c r="AF737" s="58"/>
      <c r="AG737" s="116"/>
      <c r="AH737" s="58"/>
      <c r="AI737" s="58"/>
      <c r="AJ737" s="58"/>
      <c r="AZ737" s="40"/>
      <c r="BA737" s="40"/>
      <c r="BB737" s="40"/>
      <c r="BX737" s="36"/>
      <c r="BY737" s="36"/>
      <c r="BZ737" s="36"/>
      <c r="CA737" s="36"/>
      <c r="CB737" s="36"/>
      <c r="CC737" s="36"/>
    </row>
    <row r="738" spans="1:81" x14ac:dyDescent="0.2">
      <c r="A738" s="53"/>
      <c r="B738" s="54"/>
      <c r="C738" s="55"/>
      <c r="D738" s="55"/>
      <c r="E738" s="55"/>
      <c r="F738" s="55"/>
      <c r="G738" s="55"/>
      <c r="H738" s="55"/>
      <c r="I738" s="55"/>
      <c r="J738" s="55"/>
      <c r="K738" s="55"/>
      <c r="L738" s="55"/>
      <c r="M738" s="56"/>
      <c r="N738" s="57"/>
      <c r="O738" s="58"/>
      <c r="P738" s="812"/>
      <c r="Q738" s="812"/>
      <c r="R738" s="812"/>
      <c r="S738" s="59"/>
      <c r="T738" s="59"/>
      <c r="U738" s="57"/>
      <c r="V738" s="58"/>
      <c r="W738" s="58"/>
      <c r="X738" s="116"/>
      <c r="Y738" s="116"/>
      <c r="Z738" s="116"/>
      <c r="AA738" s="116"/>
      <c r="AB738" s="116"/>
      <c r="AC738" s="116"/>
      <c r="AD738" s="58"/>
      <c r="AE738" s="58"/>
      <c r="AF738" s="58"/>
      <c r="AG738" s="116"/>
      <c r="AH738" s="58"/>
      <c r="AI738" s="58"/>
      <c r="AJ738" s="58"/>
      <c r="AZ738" s="40"/>
      <c r="BA738" s="40"/>
      <c r="BB738" s="40"/>
      <c r="BX738" s="36"/>
      <c r="BY738" s="36"/>
      <c r="BZ738" s="36"/>
      <c r="CA738" s="36"/>
      <c r="CB738" s="36"/>
      <c r="CC738" s="36"/>
    </row>
    <row r="739" spans="1:81" x14ac:dyDescent="0.2">
      <c r="A739" s="53"/>
      <c r="B739" s="54"/>
      <c r="C739" s="55"/>
      <c r="D739" s="55"/>
      <c r="E739" s="55"/>
      <c r="F739" s="55"/>
      <c r="G739" s="55"/>
      <c r="H739" s="55"/>
      <c r="I739" s="55"/>
      <c r="J739" s="55"/>
      <c r="K739" s="55"/>
      <c r="L739" s="55"/>
      <c r="M739" s="56"/>
      <c r="N739" s="57"/>
      <c r="O739" s="58"/>
      <c r="P739" s="812"/>
      <c r="Q739" s="812"/>
      <c r="R739" s="812"/>
      <c r="S739" s="59"/>
      <c r="T739" s="59"/>
      <c r="U739" s="57"/>
      <c r="V739" s="58"/>
      <c r="W739" s="58"/>
      <c r="X739" s="116"/>
      <c r="Y739" s="116"/>
      <c r="Z739" s="116"/>
      <c r="AA739" s="116"/>
      <c r="AB739" s="116"/>
      <c r="AC739" s="116"/>
      <c r="AD739" s="58"/>
      <c r="AE739" s="58"/>
      <c r="AF739" s="58"/>
      <c r="AG739" s="116"/>
      <c r="AH739" s="58"/>
      <c r="AI739" s="58"/>
      <c r="AJ739" s="58"/>
      <c r="AZ739" s="40"/>
      <c r="BA739" s="40"/>
      <c r="BB739" s="40"/>
      <c r="BX739" s="36"/>
      <c r="BY739" s="36"/>
      <c r="BZ739" s="36"/>
      <c r="CA739" s="36"/>
      <c r="CB739" s="36"/>
      <c r="CC739" s="36"/>
    </row>
    <row r="740" spans="1:81" x14ac:dyDescent="0.2">
      <c r="A740" s="53"/>
      <c r="B740" s="54"/>
      <c r="C740" s="55"/>
      <c r="D740" s="55"/>
      <c r="E740" s="55"/>
      <c r="F740" s="55"/>
      <c r="G740" s="55"/>
      <c r="H740" s="55"/>
      <c r="I740" s="55"/>
      <c r="J740" s="55"/>
      <c r="K740" s="55"/>
      <c r="L740" s="55"/>
      <c r="M740" s="56"/>
      <c r="N740" s="57"/>
      <c r="O740" s="58"/>
      <c r="P740" s="812"/>
      <c r="Q740" s="812"/>
      <c r="R740" s="812"/>
      <c r="S740" s="59"/>
      <c r="T740" s="59"/>
      <c r="U740" s="57"/>
      <c r="V740" s="58"/>
      <c r="W740" s="58"/>
      <c r="X740" s="116"/>
      <c r="Y740" s="116"/>
      <c r="Z740" s="116"/>
      <c r="AA740" s="116"/>
      <c r="AB740" s="116"/>
      <c r="AC740" s="116"/>
      <c r="AD740" s="58"/>
      <c r="AE740" s="58"/>
      <c r="AF740" s="58"/>
      <c r="AG740" s="116"/>
      <c r="AH740" s="58"/>
      <c r="AI740" s="58"/>
      <c r="AJ740" s="58"/>
      <c r="AZ740" s="40"/>
      <c r="BA740" s="40"/>
      <c r="BB740" s="40"/>
      <c r="BX740" s="36"/>
      <c r="BY740" s="36"/>
      <c r="BZ740" s="36"/>
      <c r="CA740" s="36"/>
      <c r="CB740" s="36"/>
      <c r="CC740" s="36"/>
    </row>
    <row r="741" spans="1:81" x14ac:dyDescent="0.2">
      <c r="A741" s="53"/>
      <c r="B741" s="54"/>
      <c r="C741" s="55"/>
      <c r="D741" s="55"/>
      <c r="E741" s="55"/>
      <c r="F741" s="55"/>
      <c r="G741" s="55"/>
      <c r="H741" s="55"/>
      <c r="I741" s="55"/>
      <c r="J741" s="55"/>
      <c r="K741" s="55"/>
      <c r="L741" s="55"/>
      <c r="M741" s="56"/>
      <c r="N741" s="57"/>
      <c r="O741" s="58"/>
      <c r="P741" s="812"/>
      <c r="Q741" s="812"/>
      <c r="R741" s="812"/>
      <c r="S741" s="59"/>
      <c r="T741" s="59"/>
      <c r="U741" s="57"/>
      <c r="V741" s="58"/>
      <c r="W741" s="58"/>
      <c r="X741" s="116"/>
      <c r="Y741" s="116"/>
      <c r="Z741" s="116"/>
      <c r="AA741" s="116"/>
      <c r="AB741" s="116"/>
      <c r="AC741" s="116"/>
      <c r="AD741" s="58"/>
      <c r="AE741" s="58"/>
      <c r="AF741" s="58"/>
      <c r="AG741" s="116"/>
      <c r="AH741" s="58"/>
      <c r="AI741" s="58"/>
      <c r="AJ741" s="58"/>
      <c r="AZ741" s="40"/>
      <c r="BA741" s="40"/>
      <c r="BB741" s="40"/>
      <c r="BX741" s="36"/>
      <c r="BY741" s="36"/>
      <c r="BZ741" s="36"/>
      <c r="CA741" s="36"/>
      <c r="CB741" s="36"/>
      <c r="CC741" s="36"/>
    </row>
    <row r="742" spans="1:81" x14ac:dyDescent="0.2">
      <c r="A742" s="53"/>
      <c r="B742" s="54"/>
      <c r="C742" s="55"/>
      <c r="D742" s="55"/>
      <c r="E742" s="55"/>
      <c r="F742" s="55"/>
      <c r="G742" s="55"/>
      <c r="H742" s="55"/>
      <c r="I742" s="55"/>
      <c r="J742" s="55"/>
      <c r="K742" s="55"/>
      <c r="L742" s="55"/>
      <c r="M742" s="56"/>
      <c r="N742" s="57"/>
      <c r="O742" s="58"/>
      <c r="P742" s="812"/>
      <c r="Q742" s="812"/>
      <c r="R742" s="812"/>
      <c r="S742" s="59"/>
      <c r="T742" s="59"/>
      <c r="U742" s="57"/>
      <c r="V742" s="58"/>
      <c r="W742" s="58"/>
      <c r="X742" s="116"/>
      <c r="Y742" s="116"/>
      <c r="Z742" s="116"/>
      <c r="AA742" s="116"/>
      <c r="AB742" s="116"/>
      <c r="AC742" s="116"/>
      <c r="AD742" s="58"/>
      <c r="AE742" s="58"/>
      <c r="AF742" s="58"/>
      <c r="AG742" s="116"/>
      <c r="AH742" s="58"/>
      <c r="AI742" s="58"/>
      <c r="AJ742" s="58"/>
      <c r="AZ742" s="40"/>
      <c r="BA742" s="40"/>
      <c r="BB742" s="40"/>
      <c r="BX742" s="36"/>
      <c r="BY742" s="36"/>
      <c r="BZ742" s="36"/>
      <c r="CA742" s="36"/>
      <c r="CB742" s="36"/>
      <c r="CC742" s="36"/>
    </row>
    <row r="743" spans="1:81" x14ac:dyDescent="0.2">
      <c r="A743" s="53"/>
      <c r="B743" s="54"/>
      <c r="C743" s="55"/>
      <c r="D743" s="55"/>
      <c r="E743" s="55"/>
      <c r="F743" s="55"/>
      <c r="G743" s="55"/>
      <c r="H743" s="55"/>
      <c r="I743" s="55"/>
      <c r="J743" s="55"/>
      <c r="K743" s="55"/>
      <c r="L743" s="55"/>
      <c r="M743" s="56"/>
      <c r="N743" s="57"/>
      <c r="O743" s="58"/>
      <c r="P743" s="812"/>
      <c r="Q743" s="812"/>
      <c r="R743" s="812"/>
      <c r="S743" s="59"/>
      <c r="T743" s="59"/>
      <c r="U743" s="57"/>
      <c r="V743" s="58"/>
      <c r="W743" s="58"/>
      <c r="X743" s="116"/>
      <c r="Y743" s="116"/>
      <c r="Z743" s="116"/>
      <c r="AA743" s="116"/>
      <c r="AB743" s="116"/>
      <c r="AC743" s="116"/>
      <c r="AD743" s="58"/>
      <c r="AE743" s="58"/>
      <c r="AF743" s="58"/>
      <c r="AG743" s="116"/>
      <c r="AH743" s="58"/>
      <c r="AI743" s="58"/>
      <c r="AJ743" s="58"/>
      <c r="AZ743" s="40"/>
      <c r="BA743" s="40"/>
      <c r="BB743" s="40"/>
      <c r="BX743" s="36"/>
      <c r="BY743" s="36"/>
      <c r="BZ743" s="36"/>
      <c r="CA743" s="36"/>
      <c r="CB743" s="36"/>
      <c r="CC743" s="36"/>
    </row>
    <row r="744" spans="1:81" x14ac:dyDescent="0.2">
      <c r="A744" s="53"/>
      <c r="B744" s="54"/>
      <c r="C744" s="55"/>
      <c r="D744" s="55"/>
      <c r="E744" s="55"/>
      <c r="F744" s="55"/>
      <c r="G744" s="55"/>
      <c r="H744" s="55"/>
      <c r="I744" s="55"/>
      <c r="J744" s="55"/>
      <c r="K744" s="55"/>
      <c r="L744" s="55"/>
      <c r="M744" s="56"/>
      <c r="N744" s="57"/>
      <c r="O744" s="58"/>
      <c r="P744" s="812"/>
      <c r="Q744" s="812"/>
      <c r="R744" s="812"/>
      <c r="S744" s="59"/>
      <c r="T744" s="59"/>
      <c r="U744" s="57"/>
      <c r="V744" s="58"/>
      <c r="W744" s="58"/>
      <c r="X744" s="116"/>
      <c r="Y744" s="116"/>
      <c r="Z744" s="116"/>
      <c r="AA744" s="116"/>
      <c r="AB744" s="116"/>
      <c r="AC744" s="116"/>
      <c r="AD744" s="58"/>
      <c r="AE744" s="58"/>
      <c r="AF744" s="58"/>
      <c r="AG744" s="116"/>
      <c r="AH744" s="58"/>
      <c r="AI744" s="58"/>
      <c r="AJ744" s="58"/>
      <c r="AZ744" s="40"/>
      <c r="BA744" s="40"/>
      <c r="BB744" s="40"/>
      <c r="BX744" s="36"/>
      <c r="BY744" s="36"/>
      <c r="BZ744" s="36"/>
      <c r="CA744" s="36"/>
      <c r="CB744" s="36"/>
      <c r="CC744" s="36"/>
    </row>
    <row r="745" spans="1:81" x14ac:dyDescent="0.2">
      <c r="A745" s="53"/>
      <c r="B745" s="54"/>
      <c r="C745" s="55"/>
      <c r="D745" s="55"/>
      <c r="E745" s="55"/>
      <c r="F745" s="55"/>
      <c r="G745" s="55"/>
      <c r="H745" s="55"/>
      <c r="I745" s="55"/>
      <c r="J745" s="55"/>
      <c r="K745" s="55"/>
      <c r="L745" s="55"/>
      <c r="M745" s="56"/>
      <c r="N745" s="57"/>
      <c r="O745" s="58"/>
      <c r="P745" s="812"/>
      <c r="Q745" s="812"/>
      <c r="R745" s="812"/>
      <c r="S745" s="59"/>
      <c r="T745" s="59"/>
      <c r="U745" s="57"/>
      <c r="V745" s="58"/>
      <c r="W745" s="58"/>
      <c r="X745" s="116"/>
      <c r="Y745" s="116"/>
      <c r="Z745" s="116"/>
      <c r="AA745" s="116"/>
      <c r="AB745" s="116"/>
      <c r="AC745" s="116"/>
      <c r="AD745" s="58"/>
      <c r="AE745" s="58"/>
      <c r="AF745" s="58"/>
      <c r="AG745" s="116"/>
      <c r="AH745" s="58"/>
      <c r="AI745" s="58"/>
      <c r="AJ745" s="58"/>
      <c r="AZ745" s="40"/>
      <c r="BA745" s="40"/>
      <c r="BB745" s="40"/>
      <c r="BX745" s="36"/>
      <c r="BY745" s="36"/>
      <c r="BZ745" s="36"/>
      <c r="CA745" s="36"/>
      <c r="CB745" s="36"/>
      <c r="CC745" s="36"/>
    </row>
    <row r="746" spans="1:81" x14ac:dyDescent="0.2">
      <c r="A746" s="53"/>
      <c r="B746" s="54"/>
      <c r="C746" s="55"/>
      <c r="D746" s="55"/>
      <c r="E746" s="55"/>
      <c r="F746" s="55"/>
      <c r="G746" s="55"/>
      <c r="H746" s="55"/>
      <c r="I746" s="55"/>
      <c r="J746" s="55"/>
      <c r="K746" s="55"/>
      <c r="L746" s="55"/>
      <c r="M746" s="56"/>
      <c r="N746" s="57"/>
      <c r="O746" s="58"/>
      <c r="P746" s="812"/>
      <c r="Q746" s="812"/>
      <c r="R746" s="812"/>
      <c r="S746" s="59"/>
      <c r="T746" s="59"/>
      <c r="U746" s="57"/>
      <c r="V746" s="58"/>
      <c r="W746" s="58"/>
      <c r="X746" s="116"/>
      <c r="Y746" s="116"/>
      <c r="Z746" s="116"/>
      <c r="AA746" s="116"/>
      <c r="AB746" s="116"/>
      <c r="AC746" s="116"/>
      <c r="AD746" s="58"/>
      <c r="AE746" s="58"/>
      <c r="AF746" s="58"/>
      <c r="AG746" s="116"/>
      <c r="AH746" s="58"/>
      <c r="AI746" s="58"/>
      <c r="AJ746" s="58"/>
      <c r="AZ746" s="40"/>
      <c r="BA746" s="40"/>
      <c r="BB746" s="40"/>
      <c r="BX746" s="36"/>
      <c r="BY746" s="36"/>
      <c r="BZ746" s="36"/>
      <c r="CA746" s="36"/>
      <c r="CB746" s="36"/>
      <c r="CC746" s="36"/>
    </row>
    <row r="747" spans="1:81" x14ac:dyDescent="0.2">
      <c r="A747" s="53"/>
      <c r="B747" s="54"/>
      <c r="C747" s="55"/>
      <c r="D747" s="55"/>
      <c r="E747" s="55"/>
      <c r="F747" s="55"/>
      <c r="G747" s="55"/>
      <c r="H747" s="55"/>
      <c r="I747" s="55"/>
      <c r="J747" s="55"/>
      <c r="K747" s="55"/>
      <c r="L747" s="55"/>
      <c r="M747" s="56"/>
      <c r="N747" s="57"/>
      <c r="O747" s="58"/>
      <c r="P747" s="812"/>
      <c r="Q747" s="812"/>
      <c r="R747" s="812"/>
      <c r="S747" s="59"/>
      <c r="T747" s="59"/>
      <c r="U747" s="57"/>
      <c r="V747" s="58"/>
      <c r="W747" s="58"/>
      <c r="X747" s="116"/>
      <c r="Y747" s="116"/>
      <c r="Z747" s="116"/>
      <c r="AA747" s="116"/>
      <c r="AB747" s="116"/>
      <c r="AC747" s="116"/>
      <c r="AD747" s="58"/>
      <c r="AE747" s="58"/>
      <c r="AF747" s="58"/>
      <c r="AG747" s="116"/>
      <c r="AH747" s="58"/>
      <c r="AI747" s="58"/>
      <c r="AJ747" s="58"/>
      <c r="AZ747" s="40"/>
      <c r="BA747" s="40"/>
      <c r="BB747" s="40"/>
      <c r="BX747" s="36"/>
      <c r="BY747" s="36"/>
      <c r="BZ747" s="36"/>
      <c r="CA747" s="36"/>
      <c r="CB747" s="36"/>
      <c r="CC747" s="36"/>
    </row>
    <row r="748" spans="1:81" x14ac:dyDescent="0.2">
      <c r="A748" s="53"/>
      <c r="B748" s="54"/>
      <c r="C748" s="55"/>
      <c r="D748" s="55"/>
      <c r="E748" s="55"/>
      <c r="F748" s="55"/>
      <c r="G748" s="55"/>
      <c r="H748" s="55"/>
      <c r="I748" s="55"/>
      <c r="J748" s="55"/>
      <c r="K748" s="55"/>
      <c r="L748" s="55"/>
      <c r="M748" s="56"/>
      <c r="N748" s="57"/>
      <c r="O748" s="58"/>
      <c r="P748" s="812"/>
      <c r="Q748" s="812"/>
      <c r="R748" s="812"/>
      <c r="S748" s="59"/>
      <c r="T748" s="59"/>
      <c r="U748" s="57"/>
      <c r="V748" s="58"/>
      <c r="W748" s="58"/>
      <c r="X748" s="116"/>
      <c r="Y748" s="116"/>
      <c r="Z748" s="116"/>
      <c r="AA748" s="116"/>
      <c r="AB748" s="116"/>
      <c r="AC748" s="116"/>
      <c r="AD748" s="58"/>
      <c r="AE748" s="58"/>
      <c r="AF748" s="58"/>
      <c r="AG748" s="116"/>
      <c r="AH748" s="58"/>
      <c r="AI748" s="58"/>
      <c r="AJ748" s="58"/>
      <c r="AZ748" s="40"/>
      <c r="BA748" s="40"/>
      <c r="BB748" s="40"/>
      <c r="BX748" s="36"/>
      <c r="BY748" s="36"/>
      <c r="BZ748" s="36"/>
      <c r="CA748" s="36"/>
      <c r="CB748" s="36"/>
      <c r="CC748" s="36"/>
    </row>
    <row r="749" spans="1:81" x14ac:dyDescent="0.2">
      <c r="A749" s="53"/>
      <c r="B749" s="54"/>
      <c r="C749" s="55"/>
      <c r="D749" s="55"/>
      <c r="E749" s="55"/>
      <c r="F749" s="55"/>
      <c r="G749" s="55"/>
      <c r="H749" s="55"/>
      <c r="I749" s="55"/>
      <c r="J749" s="55"/>
      <c r="K749" s="55"/>
      <c r="L749" s="55"/>
      <c r="M749" s="56"/>
      <c r="N749" s="57"/>
      <c r="O749" s="58"/>
      <c r="P749" s="812"/>
      <c r="Q749" s="812"/>
      <c r="R749" s="812"/>
      <c r="S749" s="59"/>
      <c r="T749" s="59"/>
      <c r="U749" s="57"/>
      <c r="V749" s="58"/>
      <c r="W749" s="58"/>
      <c r="X749" s="116"/>
      <c r="Y749" s="116"/>
      <c r="Z749" s="116"/>
      <c r="AA749" s="116"/>
      <c r="AB749" s="116"/>
      <c r="AC749" s="116"/>
      <c r="AD749" s="58"/>
      <c r="AE749" s="58"/>
      <c r="AF749" s="58"/>
      <c r="AG749" s="116"/>
      <c r="AH749" s="58"/>
      <c r="AI749" s="58"/>
      <c r="AJ749" s="58"/>
      <c r="AZ749" s="40"/>
      <c r="BA749" s="40"/>
      <c r="BB749" s="40"/>
      <c r="BX749" s="36"/>
      <c r="BY749" s="36"/>
      <c r="BZ749" s="36"/>
      <c r="CA749" s="36"/>
      <c r="CB749" s="36"/>
      <c r="CC749" s="36"/>
    </row>
    <row r="750" spans="1:81" x14ac:dyDescent="0.2">
      <c r="A750" s="53"/>
      <c r="B750" s="54"/>
      <c r="C750" s="55"/>
      <c r="D750" s="55"/>
      <c r="E750" s="55"/>
      <c r="F750" s="55"/>
      <c r="G750" s="55"/>
      <c r="H750" s="55"/>
      <c r="I750" s="55"/>
      <c r="J750" s="55"/>
      <c r="K750" s="55"/>
      <c r="L750" s="55"/>
      <c r="M750" s="56"/>
      <c r="N750" s="57"/>
      <c r="O750" s="58"/>
      <c r="P750" s="812"/>
      <c r="Q750" s="812"/>
      <c r="R750" s="812"/>
      <c r="S750" s="59"/>
      <c r="T750" s="59"/>
      <c r="U750" s="57"/>
      <c r="V750" s="58"/>
      <c r="W750" s="58"/>
      <c r="X750" s="116"/>
      <c r="Y750" s="116"/>
      <c r="Z750" s="116"/>
      <c r="AA750" s="116"/>
      <c r="AB750" s="116"/>
      <c r="AC750" s="116"/>
      <c r="AD750" s="58"/>
      <c r="AE750" s="58"/>
      <c r="AF750" s="58"/>
      <c r="AG750" s="116"/>
      <c r="AH750" s="58"/>
      <c r="AI750" s="58"/>
      <c r="AJ750" s="58"/>
      <c r="AZ750" s="40"/>
      <c r="BA750" s="40"/>
      <c r="BB750" s="40"/>
      <c r="BX750" s="36"/>
      <c r="BY750" s="36"/>
      <c r="BZ750" s="36"/>
      <c r="CA750" s="36"/>
      <c r="CB750" s="36"/>
      <c r="CC750" s="36"/>
    </row>
    <row r="751" spans="1:81" x14ac:dyDescent="0.2">
      <c r="A751" s="53"/>
      <c r="B751" s="54"/>
      <c r="C751" s="55"/>
      <c r="D751" s="55"/>
      <c r="E751" s="55"/>
      <c r="F751" s="55"/>
      <c r="G751" s="55"/>
      <c r="H751" s="55"/>
      <c r="I751" s="55"/>
      <c r="J751" s="55"/>
      <c r="K751" s="55"/>
      <c r="L751" s="55"/>
      <c r="M751" s="56"/>
      <c r="N751" s="57"/>
      <c r="O751" s="58"/>
      <c r="P751" s="812"/>
      <c r="Q751" s="812"/>
      <c r="R751" s="812"/>
      <c r="S751" s="59"/>
      <c r="T751" s="59"/>
      <c r="U751" s="57"/>
      <c r="V751" s="58"/>
      <c r="W751" s="58"/>
      <c r="X751" s="116"/>
      <c r="Y751" s="116"/>
      <c r="Z751" s="116"/>
      <c r="AA751" s="116"/>
      <c r="AB751" s="116"/>
      <c r="AC751" s="116"/>
      <c r="AD751" s="58"/>
      <c r="AE751" s="58"/>
      <c r="AF751" s="58"/>
      <c r="AG751" s="116"/>
      <c r="AH751" s="58"/>
      <c r="AI751" s="58"/>
      <c r="AJ751" s="58"/>
      <c r="AZ751" s="40"/>
      <c r="BA751" s="40"/>
      <c r="BB751" s="40"/>
      <c r="BX751" s="36"/>
      <c r="BY751" s="36"/>
      <c r="BZ751" s="36"/>
      <c r="CA751" s="36"/>
      <c r="CB751" s="36"/>
      <c r="CC751" s="36"/>
    </row>
    <row r="752" spans="1:81" x14ac:dyDescent="0.2">
      <c r="A752" s="53"/>
      <c r="B752" s="54"/>
      <c r="C752" s="55"/>
      <c r="D752" s="55"/>
      <c r="E752" s="55"/>
      <c r="F752" s="55"/>
      <c r="G752" s="55"/>
      <c r="H752" s="55"/>
      <c r="I752" s="55"/>
      <c r="J752" s="55"/>
      <c r="K752" s="55"/>
      <c r="L752" s="55"/>
      <c r="M752" s="56"/>
      <c r="N752" s="57"/>
      <c r="O752" s="58"/>
      <c r="P752" s="812"/>
      <c r="Q752" s="812"/>
      <c r="R752" s="812"/>
      <c r="S752" s="59"/>
      <c r="T752" s="59"/>
      <c r="U752" s="57"/>
      <c r="V752" s="58"/>
      <c r="W752" s="58"/>
      <c r="X752" s="116"/>
      <c r="Y752" s="116"/>
      <c r="Z752" s="116"/>
      <c r="AA752" s="116"/>
      <c r="AB752" s="116"/>
      <c r="AC752" s="116"/>
      <c r="AD752" s="58"/>
      <c r="AE752" s="58"/>
      <c r="AF752" s="58"/>
      <c r="AG752" s="116"/>
      <c r="AH752" s="58"/>
      <c r="AI752" s="58"/>
      <c r="AJ752" s="58"/>
      <c r="AZ752" s="40"/>
      <c r="BA752" s="40"/>
      <c r="BB752" s="40"/>
      <c r="BX752" s="36"/>
      <c r="BY752" s="36"/>
      <c r="BZ752" s="36"/>
      <c r="CA752" s="36"/>
      <c r="CB752" s="36"/>
      <c r="CC752" s="36"/>
    </row>
    <row r="753" spans="1:81" x14ac:dyDescent="0.2">
      <c r="A753" s="53"/>
      <c r="B753" s="54"/>
      <c r="C753" s="55"/>
      <c r="D753" s="55"/>
      <c r="E753" s="55"/>
      <c r="F753" s="55"/>
      <c r="G753" s="55"/>
      <c r="H753" s="55"/>
      <c r="I753" s="55"/>
      <c r="J753" s="55"/>
      <c r="K753" s="55"/>
      <c r="L753" s="55"/>
      <c r="M753" s="56"/>
      <c r="N753" s="57"/>
      <c r="O753" s="58"/>
      <c r="P753" s="812"/>
      <c r="Q753" s="812"/>
      <c r="R753" s="812"/>
      <c r="S753" s="59"/>
      <c r="T753" s="59"/>
      <c r="U753" s="57"/>
      <c r="V753" s="58"/>
      <c r="W753" s="58"/>
      <c r="X753" s="116"/>
      <c r="Y753" s="116"/>
      <c r="Z753" s="116"/>
      <c r="AA753" s="116"/>
      <c r="AB753" s="116"/>
      <c r="AC753" s="116"/>
      <c r="AD753" s="58"/>
      <c r="AE753" s="58"/>
      <c r="AF753" s="58"/>
      <c r="AG753" s="116"/>
      <c r="AH753" s="58"/>
      <c r="AI753" s="58"/>
      <c r="AJ753" s="58"/>
      <c r="AZ753" s="40"/>
      <c r="BA753" s="40"/>
      <c r="BB753" s="40"/>
      <c r="BX753" s="36"/>
      <c r="BY753" s="36"/>
      <c r="BZ753" s="36"/>
      <c r="CA753" s="36"/>
      <c r="CB753" s="36"/>
      <c r="CC753" s="36"/>
    </row>
    <row r="754" spans="1:81" x14ac:dyDescent="0.2">
      <c r="A754" s="53"/>
      <c r="B754" s="54"/>
      <c r="C754" s="55"/>
      <c r="D754" s="55"/>
      <c r="E754" s="55"/>
      <c r="F754" s="55"/>
      <c r="G754" s="55"/>
      <c r="H754" s="55"/>
      <c r="I754" s="55"/>
      <c r="J754" s="55"/>
      <c r="K754" s="55"/>
      <c r="L754" s="55"/>
      <c r="M754" s="56"/>
      <c r="N754" s="57"/>
      <c r="O754" s="58"/>
      <c r="P754" s="812"/>
      <c r="Q754" s="812"/>
      <c r="R754" s="812"/>
      <c r="S754" s="59"/>
      <c r="T754" s="59"/>
      <c r="U754" s="57"/>
      <c r="V754" s="58"/>
      <c r="W754" s="58"/>
      <c r="X754" s="116"/>
      <c r="Y754" s="116"/>
      <c r="Z754" s="116"/>
      <c r="AA754" s="116"/>
      <c r="AB754" s="116"/>
      <c r="AC754" s="116"/>
      <c r="AD754" s="58"/>
      <c r="AE754" s="58"/>
      <c r="AF754" s="58"/>
      <c r="AG754" s="116"/>
      <c r="AH754" s="58"/>
      <c r="AI754" s="58"/>
      <c r="AJ754" s="58"/>
      <c r="AZ754" s="40"/>
      <c r="BA754" s="40"/>
      <c r="BB754" s="40"/>
      <c r="BX754" s="36"/>
      <c r="BY754" s="36"/>
      <c r="BZ754" s="36"/>
      <c r="CA754" s="36"/>
      <c r="CB754" s="36"/>
      <c r="CC754" s="36"/>
    </row>
    <row r="755" spans="1:81" x14ac:dyDescent="0.2">
      <c r="A755" s="53"/>
      <c r="B755" s="54"/>
      <c r="C755" s="55"/>
      <c r="D755" s="55"/>
      <c r="E755" s="55"/>
      <c r="F755" s="55"/>
      <c r="G755" s="55"/>
      <c r="H755" s="55"/>
      <c r="I755" s="55"/>
      <c r="J755" s="55"/>
      <c r="K755" s="55"/>
      <c r="L755" s="55"/>
      <c r="M755" s="56"/>
      <c r="N755" s="57"/>
      <c r="O755" s="58"/>
      <c r="P755" s="812"/>
      <c r="Q755" s="812"/>
      <c r="R755" s="812"/>
      <c r="S755" s="59"/>
      <c r="T755" s="59"/>
      <c r="U755" s="57"/>
      <c r="V755" s="58"/>
      <c r="W755" s="58"/>
      <c r="X755" s="116"/>
      <c r="Y755" s="116"/>
      <c r="Z755" s="116"/>
      <c r="AA755" s="116"/>
      <c r="AB755" s="116"/>
      <c r="AC755" s="116"/>
      <c r="AD755" s="58"/>
      <c r="AE755" s="58"/>
      <c r="AF755" s="58"/>
      <c r="AG755" s="116"/>
      <c r="AH755" s="58"/>
      <c r="AI755" s="58"/>
      <c r="AJ755" s="58"/>
      <c r="AZ755" s="40"/>
      <c r="BA755" s="40"/>
      <c r="BB755" s="40"/>
      <c r="BX755" s="36"/>
      <c r="BY755" s="36"/>
      <c r="BZ755" s="36"/>
      <c r="CA755" s="36"/>
      <c r="CB755" s="36"/>
      <c r="CC755" s="36"/>
    </row>
    <row r="756" spans="1:81" x14ac:dyDescent="0.2">
      <c r="A756" s="53"/>
      <c r="B756" s="54"/>
      <c r="C756" s="55"/>
      <c r="D756" s="55"/>
      <c r="E756" s="55"/>
      <c r="F756" s="55"/>
      <c r="G756" s="55"/>
      <c r="H756" s="55"/>
      <c r="I756" s="55"/>
      <c r="J756" s="55"/>
      <c r="K756" s="55"/>
      <c r="L756" s="55"/>
      <c r="M756" s="56"/>
      <c r="N756" s="57"/>
      <c r="O756" s="58"/>
      <c r="P756" s="812"/>
      <c r="Q756" s="812"/>
      <c r="R756" s="812"/>
      <c r="S756" s="59"/>
      <c r="T756" s="59"/>
      <c r="U756" s="57"/>
      <c r="V756" s="58"/>
      <c r="W756" s="58"/>
      <c r="X756" s="116"/>
      <c r="Y756" s="116"/>
      <c r="Z756" s="116"/>
      <c r="AA756" s="116"/>
      <c r="AB756" s="116"/>
      <c r="AC756" s="116"/>
      <c r="AD756" s="58"/>
      <c r="AE756" s="58"/>
      <c r="AF756" s="58"/>
      <c r="AG756" s="116"/>
      <c r="AH756" s="58"/>
      <c r="AI756" s="58"/>
      <c r="AJ756" s="58"/>
      <c r="AZ756" s="40"/>
      <c r="BA756" s="40"/>
      <c r="BB756" s="40"/>
      <c r="BX756" s="36"/>
      <c r="BY756" s="36"/>
      <c r="BZ756" s="36"/>
      <c r="CA756" s="36"/>
      <c r="CB756" s="36"/>
      <c r="CC756" s="36"/>
    </row>
    <row r="757" spans="1:81" x14ac:dyDescent="0.2">
      <c r="A757" s="53"/>
      <c r="B757" s="54"/>
      <c r="C757" s="55"/>
      <c r="D757" s="55"/>
      <c r="E757" s="55"/>
      <c r="F757" s="55"/>
      <c r="G757" s="55"/>
      <c r="H757" s="55"/>
      <c r="I757" s="55"/>
      <c r="J757" s="55"/>
      <c r="K757" s="55"/>
      <c r="L757" s="55"/>
      <c r="M757" s="56"/>
      <c r="N757" s="57"/>
      <c r="O757" s="58"/>
      <c r="P757" s="812"/>
      <c r="Q757" s="812"/>
      <c r="R757" s="812"/>
      <c r="S757" s="59"/>
      <c r="T757" s="59"/>
      <c r="U757" s="57"/>
      <c r="V757" s="58"/>
      <c r="W757" s="58"/>
      <c r="X757" s="116"/>
      <c r="Y757" s="116"/>
      <c r="Z757" s="116"/>
      <c r="AA757" s="116"/>
      <c r="AB757" s="116"/>
      <c r="AC757" s="116"/>
      <c r="AD757" s="58"/>
      <c r="AE757" s="58"/>
      <c r="AF757" s="58"/>
      <c r="AG757" s="116"/>
      <c r="AH757" s="58"/>
      <c r="AI757" s="58"/>
      <c r="AJ757" s="58"/>
      <c r="AZ757" s="40"/>
      <c r="BA757" s="40"/>
      <c r="BB757" s="40"/>
      <c r="BX757" s="36"/>
      <c r="BY757" s="36"/>
      <c r="BZ757" s="36"/>
      <c r="CA757" s="36"/>
      <c r="CB757" s="36"/>
      <c r="CC757" s="36"/>
    </row>
    <row r="758" spans="1:81" x14ac:dyDescent="0.2">
      <c r="A758" s="53"/>
      <c r="B758" s="54"/>
      <c r="C758" s="55"/>
      <c r="D758" s="55"/>
      <c r="E758" s="55"/>
      <c r="F758" s="55"/>
      <c r="G758" s="55"/>
      <c r="H758" s="55"/>
      <c r="I758" s="55"/>
      <c r="J758" s="55"/>
      <c r="K758" s="55"/>
      <c r="L758" s="55"/>
      <c r="M758" s="56"/>
      <c r="N758" s="57"/>
      <c r="O758" s="58"/>
      <c r="P758" s="812"/>
      <c r="Q758" s="812"/>
      <c r="R758" s="812"/>
      <c r="S758" s="59"/>
      <c r="T758" s="59"/>
      <c r="U758" s="57"/>
      <c r="V758" s="58"/>
      <c r="W758" s="58"/>
      <c r="X758" s="116"/>
      <c r="Y758" s="116"/>
      <c r="Z758" s="116"/>
      <c r="AA758" s="116"/>
      <c r="AB758" s="116"/>
      <c r="AC758" s="116"/>
      <c r="AD758" s="58"/>
      <c r="AE758" s="58"/>
      <c r="AF758" s="58"/>
      <c r="AG758" s="116"/>
      <c r="AH758" s="58"/>
      <c r="AI758" s="58"/>
      <c r="AJ758" s="58"/>
      <c r="AZ758" s="40"/>
      <c r="BA758" s="40"/>
      <c r="BB758" s="40"/>
      <c r="BX758" s="36"/>
      <c r="BY758" s="36"/>
      <c r="BZ758" s="36"/>
      <c r="CA758" s="36"/>
      <c r="CB758" s="36"/>
      <c r="CC758" s="36"/>
    </row>
    <row r="759" spans="1:81" x14ac:dyDescent="0.2">
      <c r="A759" s="53"/>
      <c r="B759" s="54"/>
      <c r="C759" s="55"/>
      <c r="D759" s="55"/>
      <c r="E759" s="55"/>
      <c r="F759" s="55"/>
      <c r="G759" s="55"/>
      <c r="H759" s="55"/>
      <c r="I759" s="55"/>
      <c r="J759" s="55"/>
      <c r="K759" s="55"/>
      <c r="L759" s="55"/>
      <c r="M759" s="56"/>
      <c r="N759" s="57"/>
      <c r="O759" s="58"/>
      <c r="P759" s="812"/>
      <c r="Q759" s="812"/>
      <c r="R759" s="812"/>
      <c r="S759" s="59"/>
      <c r="T759" s="59"/>
      <c r="U759" s="57"/>
      <c r="V759" s="58"/>
      <c r="W759" s="58"/>
      <c r="X759" s="116"/>
      <c r="Y759" s="116"/>
      <c r="Z759" s="116"/>
      <c r="AA759" s="116"/>
      <c r="AB759" s="116"/>
      <c r="AC759" s="116"/>
      <c r="AD759" s="58"/>
      <c r="AE759" s="58"/>
      <c r="AF759" s="58"/>
      <c r="AG759" s="116"/>
      <c r="AH759" s="58"/>
      <c r="AI759" s="58"/>
      <c r="AJ759" s="58"/>
      <c r="AZ759" s="40"/>
      <c r="BA759" s="40"/>
      <c r="BB759" s="40"/>
      <c r="BX759" s="36"/>
      <c r="BY759" s="36"/>
      <c r="BZ759" s="36"/>
      <c r="CA759" s="36"/>
      <c r="CB759" s="36"/>
      <c r="CC759" s="36"/>
    </row>
    <row r="760" spans="1:81" x14ac:dyDescent="0.2">
      <c r="A760" s="53"/>
      <c r="B760" s="54"/>
      <c r="C760" s="55"/>
      <c r="D760" s="55"/>
      <c r="E760" s="55"/>
      <c r="F760" s="55"/>
      <c r="G760" s="55"/>
      <c r="H760" s="55"/>
      <c r="I760" s="55"/>
      <c r="J760" s="55"/>
      <c r="K760" s="55"/>
      <c r="L760" s="55"/>
      <c r="M760" s="56"/>
      <c r="N760" s="57"/>
      <c r="O760" s="58"/>
      <c r="P760" s="812"/>
      <c r="Q760" s="812"/>
      <c r="R760" s="812"/>
      <c r="S760" s="59"/>
      <c r="T760" s="59"/>
      <c r="U760" s="57"/>
      <c r="V760" s="58"/>
      <c r="W760" s="58"/>
      <c r="X760" s="116"/>
      <c r="Y760" s="116"/>
      <c r="Z760" s="116"/>
      <c r="AA760" s="116"/>
      <c r="AB760" s="116"/>
      <c r="AC760" s="116"/>
      <c r="AD760" s="58"/>
      <c r="AE760" s="58"/>
      <c r="AF760" s="58"/>
      <c r="AG760" s="116"/>
      <c r="AH760" s="58"/>
      <c r="AI760" s="58"/>
      <c r="AJ760" s="58"/>
      <c r="AZ760" s="40"/>
      <c r="BA760" s="40"/>
      <c r="BB760" s="40"/>
      <c r="BX760" s="36"/>
      <c r="BY760" s="36"/>
      <c r="BZ760" s="36"/>
      <c r="CA760" s="36"/>
      <c r="CB760" s="36"/>
      <c r="CC760" s="36"/>
    </row>
    <row r="761" spans="1:81" x14ac:dyDescent="0.2">
      <c r="A761" s="53"/>
      <c r="B761" s="54"/>
      <c r="C761" s="55"/>
      <c r="D761" s="55"/>
      <c r="E761" s="55"/>
      <c r="F761" s="55"/>
      <c r="G761" s="55"/>
      <c r="H761" s="55"/>
      <c r="I761" s="55"/>
      <c r="J761" s="55"/>
      <c r="K761" s="55"/>
      <c r="L761" s="55"/>
      <c r="M761" s="56"/>
      <c r="N761" s="57"/>
      <c r="O761" s="58"/>
      <c r="P761" s="812"/>
      <c r="Q761" s="812"/>
      <c r="R761" s="812"/>
      <c r="S761" s="59"/>
      <c r="T761" s="59"/>
      <c r="U761" s="57"/>
      <c r="V761" s="58"/>
      <c r="W761" s="58"/>
      <c r="X761" s="116"/>
      <c r="Y761" s="116"/>
      <c r="Z761" s="116"/>
      <c r="AA761" s="116"/>
      <c r="AB761" s="116"/>
      <c r="AC761" s="116"/>
      <c r="AD761" s="58"/>
      <c r="AE761" s="58"/>
      <c r="AF761" s="58"/>
      <c r="AG761" s="116"/>
      <c r="AH761" s="58"/>
      <c r="AI761" s="58"/>
      <c r="AJ761" s="58"/>
      <c r="AZ761" s="40"/>
      <c r="BA761" s="40"/>
      <c r="BB761" s="40"/>
      <c r="BX761" s="36"/>
      <c r="BY761" s="36"/>
      <c r="BZ761" s="36"/>
      <c r="CA761" s="36"/>
      <c r="CB761" s="36"/>
      <c r="CC761" s="36"/>
    </row>
    <row r="762" spans="1:81" x14ac:dyDescent="0.2">
      <c r="A762" s="53"/>
      <c r="B762" s="54"/>
      <c r="C762" s="55"/>
      <c r="D762" s="55"/>
      <c r="E762" s="55"/>
      <c r="F762" s="55"/>
      <c r="G762" s="55"/>
      <c r="H762" s="55"/>
      <c r="I762" s="55"/>
      <c r="J762" s="55"/>
      <c r="K762" s="55"/>
      <c r="L762" s="55"/>
      <c r="M762" s="56"/>
      <c r="N762" s="57"/>
      <c r="O762" s="58"/>
      <c r="P762" s="812"/>
      <c r="Q762" s="812"/>
      <c r="R762" s="812"/>
      <c r="S762" s="59"/>
      <c r="T762" s="59"/>
      <c r="U762" s="57"/>
      <c r="V762" s="58"/>
      <c r="W762" s="58"/>
      <c r="X762" s="116"/>
      <c r="Y762" s="116"/>
      <c r="Z762" s="116"/>
      <c r="AA762" s="116"/>
      <c r="AB762" s="116"/>
      <c r="AC762" s="116"/>
      <c r="AD762" s="58"/>
      <c r="AE762" s="58"/>
      <c r="AF762" s="58"/>
      <c r="AG762" s="116"/>
      <c r="AH762" s="58"/>
      <c r="AI762" s="58"/>
      <c r="AJ762" s="58"/>
      <c r="AZ762" s="40"/>
      <c r="BA762" s="40"/>
      <c r="BB762" s="40"/>
      <c r="BX762" s="36"/>
      <c r="BY762" s="36"/>
      <c r="BZ762" s="36"/>
      <c r="CA762" s="36"/>
      <c r="CB762" s="36"/>
      <c r="CC762" s="36"/>
    </row>
    <row r="763" spans="1:81" x14ac:dyDescent="0.2">
      <c r="A763" s="53"/>
      <c r="B763" s="54"/>
      <c r="C763" s="55"/>
      <c r="D763" s="55"/>
      <c r="E763" s="55"/>
      <c r="F763" s="55"/>
      <c r="G763" s="55"/>
      <c r="H763" s="55"/>
      <c r="I763" s="55"/>
      <c r="J763" s="55"/>
      <c r="K763" s="55"/>
      <c r="L763" s="55"/>
      <c r="M763" s="56"/>
      <c r="N763" s="57"/>
      <c r="O763" s="58"/>
      <c r="P763" s="812"/>
      <c r="Q763" s="812"/>
      <c r="R763" s="812"/>
      <c r="S763" s="59"/>
      <c r="T763" s="59"/>
      <c r="U763" s="57"/>
      <c r="V763" s="58"/>
      <c r="W763" s="58"/>
      <c r="X763" s="116"/>
      <c r="Y763" s="116"/>
      <c r="Z763" s="116"/>
      <c r="AA763" s="116"/>
      <c r="AB763" s="116"/>
      <c r="AC763" s="116"/>
      <c r="AD763" s="58"/>
      <c r="AE763" s="58"/>
      <c r="AF763" s="58"/>
      <c r="AG763" s="116"/>
      <c r="AH763" s="58"/>
      <c r="AI763" s="58"/>
      <c r="AJ763" s="58"/>
      <c r="AZ763" s="40"/>
      <c r="BA763" s="40"/>
      <c r="BB763" s="40"/>
      <c r="BX763" s="36"/>
      <c r="BY763" s="36"/>
      <c r="BZ763" s="36"/>
      <c r="CA763" s="36"/>
      <c r="CB763" s="36"/>
      <c r="CC763" s="36"/>
    </row>
    <row r="764" spans="1:81" x14ac:dyDescent="0.2">
      <c r="A764" s="53"/>
      <c r="B764" s="54"/>
      <c r="C764" s="55"/>
      <c r="D764" s="55"/>
      <c r="E764" s="55"/>
      <c r="F764" s="55"/>
      <c r="G764" s="55"/>
      <c r="H764" s="55"/>
      <c r="I764" s="55"/>
      <c r="J764" s="55"/>
      <c r="K764" s="55"/>
      <c r="L764" s="55"/>
      <c r="M764" s="56"/>
      <c r="N764" s="57"/>
      <c r="O764" s="58"/>
      <c r="P764" s="812"/>
      <c r="Q764" s="812"/>
      <c r="R764" s="812"/>
      <c r="S764" s="59"/>
      <c r="T764" s="59"/>
      <c r="U764" s="57"/>
      <c r="V764" s="58"/>
      <c r="W764" s="58"/>
      <c r="X764" s="116"/>
      <c r="Y764" s="116"/>
      <c r="Z764" s="116"/>
      <c r="AA764" s="116"/>
      <c r="AB764" s="116"/>
      <c r="AC764" s="116"/>
      <c r="AD764" s="58"/>
      <c r="AE764" s="58"/>
      <c r="AF764" s="58"/>
      <c r="AG764" s="116"/>
      <c r="AH764" s="58"/>
      <c r="AI764" s="58"/>
      <c r="AJ764" s="58"/>
      <c r="AZ764" s="40"/>
      <c r="BA764" s="40"/>
      <c r="BB764" s="40"/>
      <c r="BX764" s="36"/>
      <c r="BY764" s="36"/>
      <c r="BZ764" s="36"/>
      <c r="CA764" s="36"/>
      <c r="CB764" s="36"/>
      <c r="CC764" s="36"/>
    </row>
    <row r="765" spans="1:81" x14ac:dyDescent="0.2">
      <c r="A765" s="53"/>
      <c r="B765" s="54"/>
      <c r="C765" s="55"/>
      <c r="D765" s="55"/>
      <c r="E765" s="55"/>
      <c r="F765" s="55"/>
      <c r="G765" s="55"/>
      <c r="H765" s="55"/>
      <c r="I765" s="55"/>
      <c r="J765" s="55"/>
      <c r="K765" s="55"/>
      <c r="L765" s="55"/>
      <c r="M765" s="56"/>
      <c r="N765" s="57"/>
      <c r="O765" s="58"/>
      <c r="P765" s="812"/>
      <c r="Q765" s="812"/>
      <c r="R765" s="812"/>
      <c r="S765" s="59"/>
      <c r="T765" s="59"/>
      <c r="U765" s="57"/>
      <c r="V765" s="58"/>
      <c r="W765" s="58"/>
      <c r="X765" s="116"/>
      <c r="Y765" s="116"/>
      <c r="Z765" s="116"/>
      <c r="AA765" s="116"/>
      <c r="AB765" s="116"/>
      <c r="AC765" s="116"/>
      <c r="AD765" s="58"/>
      <c r="AE765" s="58"/>
      <c r="AF765" s="58"/>
      <c r="AG765" s="116"/>
      <c r="AH765" s="58"/>
      <c r="AI765" s="58"/>
      <c r="AJ765" s="58"/>
      <c r="AZ765" s="40"/>
      <c r="BA765" s="40"/>
      <c r="BB765" s="40"/>
      <c r="BX765" s="36"/>
      <c r="BY765" s="36"/>
      <c r="BZ765" s="36"/>
      <c r="CA765" s="36"/>
      <c r="CB765" s="36"/>
      <c r="CC765" s="36"/>
    </row>
    <row r="766" spans="1:81" x14ac:dyDescent="0.2">
      <c r="A766" s="53"/>
      <c r="B766" s="54"/>
      <c r="C766" s="55"/>
      <c r="D766" s="55"/>
      <c r="E766" s="55"/>
      <c r="F766" s="55"/>
      <c r="G766" s="55"/>
      <c r="H766" s="55"/>
      <c r="I766" s="55"/>
      <c r="J766" s="55"/>
      <c r="K766" s="55"/>
      <c r="L766" s="55"/>
      <c r="M766" s="56"/>
      <c r="N766" s="57"/>
      <c r="O766" s="58"/>
      <c r="P766" s="812"/>
      <c r="Q766" s="812"/>
      <c r="R766" s="812"/>
      <c r="S766" s="59"/>
      <c r="T766" s="59"/>
      <c r="U766" s="57"/>
      <c r="V766" s="58"/>
      <c r="W766" s="58"/>
      <c r="X766" s="116"/>
      <c r="Y766" s="116"/>
      <c r="Z766" s="116"/>
      <c r="AA766" s="116"/>
      <c r="AB766" s="116"/>
      <c r="AC766" s="116"/>
      <c r="AD766" s="58"/>
      <c r="AE766" s="58"/>
      <c r="AF766" s="58"/>
      <c r="AG766" s="116"/>
      <c r="AH766" s="58"/>
      <c r="AI766" s="58"/>
      <c r="AJ766" s="58"/>
      <c r="AZ766" s="40"/>
      <c r="BA766" s="40"/>
      <c r="BB766" s="40"/>
      <c r="BX766" s="36"/>
      <c r="BY766" s="36"/>
      <c r="BZ766" s="36"/>
      <c r="CA766" s="36"/>
      <c r="CB766" s="36"/>
      <c r="CC766" s="36"/>
    </row>
    <row r="767" spans="1:81" x14ac:dyDescent="0.2">
      <c r="A767" s="53"/>
      <c r="B767" s="54"/>
      <c r="C767" s="55"/>
      <c r="D767" s="55"/>
      <c r="E767" s="55"/>
      <c r="F767" s="55"/>
      <c r="G767" s="55"/>
      <c r="H767" s="55"/>
      <c r="I767" s="55"/>
      <c r="J767" s="55"/>
      <c r="K767" s="55"/>
      <c r="L767" s="55"/>
      <c r="M767" s="56"/>
      <c r="N767" s="57"/>
      <c r="O767" s="58"/>
      <c r="P767" s="812"/>
      <c r="Q767" s="812"/>
      <c r="R767" s="812"/>
      <c r="S767" s="59"/>
      <c r="T767" s="59"/>
      <c r="U767" s="57"/>
      <c r="V767" s="58"/>
      <c r="W767" s="58"/>
      <c r="X767" s="116"/>
      <c r="Y767" s="116"/>
      <c r="Z767" s="116"/>
      <c r="AA767" s="116"/>
      <c r="AB767" s="116"/>
      <c r="AC767" s="116"/>
      <c r="AD767" s="58"/>
      <c r="AE767" s="58"/>
      <c r="AF767" s="58"/>
      <c r="AG767" s="116"/>
      <c r="AH767" s="58"/>
      <c r="AI767" s="58"/>
      <c r="AJ767" s="58"/>
      <c r="AZ767" s="40"/>
      <c r="BA767" s="40"/>
      <c r="BB767" s="40"/>
      <c r="BX767" s="36"/>
      <c r="BY767" s="36"/>
      <c r="BZ767" s="36"/>
      <c r="CA767" s="36"/>
      <c r="CB767" s="36"/>
      <c r="CC767" s="36"/>
    </row>
    <row r="768" spans="1:81" x14ac:dyDescent="0.2">
      <c r="A768" s="53"/>
      <c r="B768" s="54"/>
      <c r="C768" s="55"/>
      <c r="D768" s="55"/>
      <c r="E768" s="55"/>
      <c r="F768" s="55"/>
      <c r="G768" s="55"/>
      <c r="H768" s="55"/>
      <c r="I768" s="55"/>
      <c r="J768" s="55"/>
      <c r="K768" s="55"/>
      <c r="L768" s="55"/>
      <c r="M768" s="56"/>
      <c r="N768" s="57"/>
      <c r="O768" s="58"/>
      <c r="P768" s="812"/>
      <c r="Q768" s="812"/>
      <c r="R768" s="812"/>
      <c r="S768" s="59"/>
      <c r="T768" s="59"/>
      <c r="U768" s="57"/>
      <c r="V768" s="58"/>
      <c r="W768" s="58"/>
      <c r="X768" s="116"/>
      <c r="Y768" s="116"/>
      <c r="Z768" s="116"/>
      <c r="AA768" s="116"/>
      <c r="AB768" s="116"/>
      <c r="AC768" s="116"/>
      <c r="AD768" s="58"/>
      <c r="AE768" s="58"/>
      <c r="AF768" s="58"/>
      <c r="AG768" s="116"/>
      <c r="AH768" s="58"/>
      <c r="AI768" s="58"/>
      <c r="AJ768" s="58"/>
      <c r="AZ768" s="40"/>
      <c r="BA768" s="40"/>
      <c r="BB768" s="40"/>
      <c r="BX768" s="36"/>
      <c r="BY768" s="36"/>
      <c r="BZ768" s="36"/>
      <c r="CA768" s="36"/>
      <c r="CB768" s="36"/>
      <c r="CC768" s="36"/>
    </row>
    <row r="769" spans="1:81" x14ac:dyDescent="0.2">
      <c r="A769" s="53"/>
      <c r="B769" s="54"/>
      <c r="C769" s="55"/>
      <c r="D769" s="55"/>
      <c r="E769" s="55"/>
      <c r="F769" s="55"/>
      <c r="G769" s="55"/>
      <c r="H769" s="55"/>
      <c r="I769" s="55"/>
      <c r="J769" s="55"/>
      <c r="K769" s="55"/>
      <c r="L769" s="55"/>
      <c r="M769" s="56"/>
      <c r="N769" s="57"/>
      <c r="O769" s="58"/>
      <c r="P769" s="812"/>
      <c r="Q769" s="812"/>
      <c r="R769" s="812"/>
      <c r="S769" s="59"/>
      <c r="T769" s="59"/>
      <c r="U769" s="57"/>
      <c r="V769" s="58"/>
      <c r="W769" s="58"/>
      <c r="X769" s="116"/>
      <c r="Y769" s="116"/>
      <c r="Z769" s="116"/>
      <c r="AA769" s="116"/>
      <c r="AB769" s="116"/>
      <c r="AC769" s="116"/>
      <c r="AD769" s="58"/>
      <c r="AE769" s="58"/>
      <c r="AF769" s="58"/>
      <c r="AG769" s="116"/>
      <c r="AH769" s="58"/>
      <c r="AI769" s="58"/>
      <c r="AJ769" s="58"/>
      <c r="AZ769" s="40"/>
      <c r="BA769" s="40"/>
      <c r="BB769" s="40"/>
      <c r="BX769" s="36"/>
      <c r="BY769" s="36"/>
      <c r="BZ769" s="36"/>
      <c r="CA769" s="36"/>
      <c r="CB769" s="36"/>
      <c r="CC769" s="36"/>
    </row>
    <row r="770" spans="1:81" x14ac:dyDescent="0.2">
      <c r="A770" s="53"/>
      <c r="B770" s="54"/>
      <c r="C770" s="55"/>
      <c r="D770" s="55"/>
      <c r="E770" s="55"/>
      <c r="F770" s="55"/>
      <c r="G770" s="55"/>
      <c r="H770" s="55"/>
      <c r="I770" s="55"/>
      <c r="J770" s="55"/>
      <c r="K770" s="55"/>
      <c r="L770" s="55"/>
      <c r="M770" s="56"/>
      <c r="N770" s="57"/>
      <c r="O770" s="58"/>
      <c r="P770" s="812"/>
      <c r="Q770" s="812"/>
      <c r="R770" s="812"/>
      <c r="S770" s="59"/>
      <c r="T770" s="59"/>
      <c r="U770" s="57"/>
      <c r="V770" s="58"/>
      <c r="W770" s="58"/>
      <c r="X770" s="116"/>
      <c r="Y770" s="116"/>
      <c r="Z770" s="116"/>
      <c r="AA770" s="116"/>
      <c r="AB770" s="116"/>
      <c r="AC770" s="116"/>
      <c r="AD770" s="58"/>
      <c r="AE770" s="58"/>
      <c r="AF770" s="58"/>
      <c r="AG770" s="116"/>
      <c r="AH770" s="58"/>
      <c r="AI770" s="58"/>
      <c r="AJ770" s="58"/>
      <c r="AZ770" s="40"/>
      <c r="BA770" s="40"/>
      <c r="BB770" s="40"/>
      <c r="BX770" s="36"/>
      <c r="BY770" s="36"/>
      <c r="BZ770" s="36"/>
      <c r="CA770" s="36"/>
      <c r="CB770" s="36"/>
      <c r="CC770" s="36"/>
    </row>
    <row r="771" spans="1:81" x14ac:dyDescent="0.2">
      <c r="A771" s="53"/>
      <c r="B771" s="54"/>
      <c r="C771" s="55"/>
      <c r="D771" s="55"/>
      <c r="E771" s="55"/>
      <c r="F771" s="55"/>
      <c r="G771" s="55"/>
      <c r="H771" s="55"/>
      <c r="I771" s="55"/>
      <c r="J771" s="55"/>
      <c r="K771" s="55"/>
      <c r="L771" s="55"/>
      <c r="M771" s="56"/>
      <c r="N771" s="57"/>
      <c r="O771" s="58"/>
      <c r="P771" s="812"/>
      <c r="Q771" s="812"/>
      <c r="R771" s="812"/>
      <c r="S771" s="59"/>
      <c r="T771" s="59"/>
      <c r="U771" s="57"/>
      <c r="V771" s="58"/>
      <c r="W771" s="58"/>
      <c r="X771" s="116"/>
      <c r="Y771" s="116"/>
      <c r="Z771" s="116"/>
      <c r="AA771" s="116"/>
      <c r="AB771" s="116"/>
      <c r="AC771" s="116"/>
      <c r="AD771" s="58"/>
      <c r="AE771" s="58"/>
      <c r="AF771" s="58"/>
      <c r="AG771" s="116"/>
      <c r="AH771" s="58"/>
      <c r="AI771" s="58"/>
      <c r="AJ771" s="58"/>
      <c r="AZ771" s="40"/>
      <c r="BA771" s="40"/>
      <c r="BB771" s="40"/>
      <c r="BX771" s="36"/>
      <c r="BY771" s="36"/>
      <c r="BZ771" s="36"/>
      <c r="CA771" s="36"/>
      <c r="CB771" s="36"/>
      <c r="CC771" s="36"/>
    </row>
    <row r="772" spans="1:81" x14ac:dyDescent="0.2">
      <c r="A772" s="53"/>
      <c r="B772" s="54"/>
      <c r="C772" s="55"/>
      <c r="D772" s="55"/>
      <c r="E772" s="55"/>
      <c r="F772" s="55"/>
      <c r="G772" s="55"/>
      <c r="H772" s="55"/>
      <c r="I772" s="55"/>
      <c r="J772" s="55"/>
      <c r="K772" s="55"/>
      <c r="L772" s="55"/>
      <c r="M772" s="56"/>
      <c r="N772" s="57"/>
      <c r="O772" s="58"/>
      <c r="P772" s="812"/>
      <c r="Q772" s="812"/>
      <c r="R772" s="812"/>
      <c r="S772" s="59"/>
      <c r="T772" s="59"/>
      <c r="U772" s="57"/>
      <c r="V772" s="58"/>
      <c r="W772" s="58"/>
      <c r="X772" s="116"/>
      <c r="Y772" s="116"/>
      <c r="Z772" s="116"/>
      <c r="AA772" s="116"/>
      <c r="AB772" s="116"/>
      <c r="AC772" s="116"/>
      <c r="AD772" s="58"/>
      <c r="AE772" s="58"/>
      <c r="AF772" s="58"/>
      <c r="AG772" s="116"/>
      <c r="AH772" s="58"/>
      <c r="AI772" s="58"/>
      <c r="AJ772" s="58"/>
      <c r="AZ772" s="40"/>
      <c r="BA772" s="40"/>
      <c r="BB772" s="40"/>
      <c r="BX772" s="36"/>
      <c r="BY772" s="36"/>
      <c r="BZ772" s="36"/>
      <c r="CA772" s="36"/>
      <c r="CB772" s="36"/>
      <c r="CC772" s="36"/>
    </row>
    <row r="773" spans="1:81" x14ac:dyDescent="0.2">
      <c r="A773" s="53"/>
      <c r="B773" s="54"/>
      <c r="C773" s="55"/>
      <c r="D773" s="55"/>
      <c r="E773" s="55"/>
      <c r="F773" s="55"/>
      <c r="G773" s="55"/>
      <c r="H773" s="55"/>
      <c r="I773" s="55"/>
      <c r="J773" s="55"/>
      <c r="K773" s="55"/>
      <c r="L773" s="55"/>
      <c r="M773" s="56"/>
      <c r="N773" s="57"/>
      <c r="O773" s="58"/>
      <c r="P773" s="812"/>
      <c r="Q773" s="812"/>
      <c r="R773" s="812"/>
      <c r="S773" s="59"/>
      <c r="T773" s="59"/>
      <c r="U773" s="57"/>
      <c r="V773" s="58"/>
      <c r="W773" s="58"/>
      <c r="X773" s="116"/>
      <c r="Y773" s="116"/>
      <c r="Z773" s="116"/>
      <c r="AA773" s="116"/>
      <c r="AB773" s="116"/>
      <c r="AC773" s="116"/>
      <c r="AD773" s="58"/>
      <c r="AE773" s="58"/>
      <c r="AF773" s="58"/>
      <c r="AG773" s="116"/>
      <c r="AH773" s="58"/>
      <c r="AI773" s="58"/>
      <c r="AJ773" s="58"/>
      <c r="AZ773" s="40"/>
      <c r="BA773" s="40"/>
      <c r="BB773" s="40"/>
      <c r="BX773" s="36"/>
      <c r="BY773" s="36"/>
      <c r="BZ773" s="36"/>
      <c r="CA773" s="36"/>
      <c r="CB773" s="36"/>
      <c r="CC773" s="36"/>
    </row>
    <row r="774" spans="1:81" x14ac:dyDescent="0.2">
      <c r="A774" s="53"/>
      <c r="B774" s="54"/>
      <c r="C774" s="55"/>
      <c r="D774" s="55"/>
      <c r="E774" s="55"/>
      <c r="F774" s="55"/>
      <c r="G774" s="55"/>
      <c r="H774" s="55"/>
      <c r="I774" s="55"/>
      <c r="J774" s="55"/>
      <c r="K774" s="55"/>
      <c r="L774" s="55"/>
      <c r="M774" s="56"/>
      <c r="N774" s="57"/>
      <c r="O774" s="58"/>
      <c r="P774" s="812"/>
      <c r="Q774" s="812"/>
      <c r="R774" s="812"/>
      <c r="S774" s="59"/>
      <c r="T774" s="59"/>
      <c r="U774" s="57"/>
      <c r="V774" s="58"/>
      <c r="W774" s="58"/>
      <c r="X774" s="116"/>
      <c r="Y774" s="116"/>
      <c r="Z774" s="116"/>
      <c r="AA774" s="116"/>
      <c r="AB774" s="116"/>
      <c r="AC774" s="116"/>
      <c r="AD774" s="58"/>
      <c r="AE774" s="58"/>
      <c r="AF774" s="58"/>
      <c r="AG774" s="116"/>
      <c r="AH774" s="58"/>
      <c r="AI774" s="58"/>
      <c r="AJ774" s="58"/>
      <c r="AZ774" s="40"/>
      <c r="BA774" s="40"/>
      <c r="BB774" s="40"/>
      <c r="BX774" s="36"/>
      <c r="BY774" s="36"/>
      <c r="BZ774" s="36"/>
      <c r="CA774" s="36"/>
      <c r="CB774" s="36"/>
      <c r="CC774" s="36"/>
    </row>
    <row r="775" spans="1:81" x14ac:dyDescent="0.2">
      <c r="A775" s="53"/>
      <c r="B775" s="54"/>
      <c r="C775" s="55"/>
      <c r="D775" s="55"/>
      <c r="E775" s="55"/>
      <c r="F775" s="55"/>
      <c r="G775" s="55"/>
      <c r="H775" s="55"/>
      <c r="I775" s="55"/>
      <c r="J775" s="55"/>
      <c r="K775" s="55"/>
      <c r="L775" s="55"/>
      <c r="M775" s="56"/>
      <c r="N775" s="57"/>
      <c r="O775" s="58"/>
      <c r="P775" s="812"/>
      <c r="Q775" s="812"/>
      <c r="R775" s="812"/>
      <c r="S775" s="59"/>
      <c r="T775" s="59"/>
      <c r="U775" s="57"/>
      <c r="V775" s="58"/>
      <c r="W775" s="58"/>
      <c r="X775" s="116"/>
      <c r="Y775" s="116"/>
      <c r="Z775" s="116"/>
      <c r="AA775" s="116"/>
      <c r="AB775" s="116"/>
      <c r="AC775" s="116"/>
      <c r="AD775" s="58"/>
      <c r="AE775" s="58"/>
      <c r="AF775" s="58"/>
      <c r="AG775" s="116"/>
      <c r="AH775" s="58"/>
      <c r="AI775" s="58"/>
      <c r="AJ775" s="58"/>
      <c r="AZ775" s="40"/>
      <c r="BA775" s="40"/>
      <c r="BB775" s="40"/>
      <c r="BX775" s="36"/>
      <c r="BY775" s="36"/>
      <c r="BZ775" s="36"/>
      <c r="CA775" s="36"/>
      <c r="CB775" s="36"/>
      <c r="CC775" s="36"/>
    </row>
    <row r="776" spans="1:81" x14ac:dyDescent="0.2">
      <c r="A776" s="53"/>
      <c r="B776" s="54"/>
      <c r="C776" s="55"/>
      <c r="D776" s="55"/>
      <c r="E776" s="55"/>
      <c r="F776" s="55"/>
      <c r="G776" s="55"/>
      <c r="H776" s="55"/>
      <c r="I776" s="55"/>
      <c r="J776" s="55"/>
      <c r="K776" s="55"/>
      <c r="L776" s="55"/>
      <c r="M776" s="56"/>
      <c r="N776" s="57"/>
      <c r="O776" s="58"/>
      <c r="P776" s="812"/>
      <c r="Q776" s="812"/>
      <c r="R776" s="812"/>
      <c r="S776" s="59"/>
      <c r="T776" s="59"/>
      <c r="U776" s="57"/>
      <c r="V776" s="58"/>
      <c r="W776" s="58"/>
      <c r="X776" s="116"/>
      <c r="Y776" s="116"/>
      <c r="Z776" s="116"/>
      <c r="AA776" s="116"/>
      <c r="AB776" s="116"/>
      <c r="AC776" s="116"/>
      <c r="AD776" s="58"/>
      <c r="AE776" s="58"/>
      <c r="AF776" s="58"/>
      <c r="AG776" s="116"/>
      <c r="AH776" s="58"/>
      <c r="AI776" s="58"/>
      <c r="AJ776" s="58"/>
      <c r="AZ776" s="40"/>
      <c r="BA776" s="40"/>
      <c r="BB776" s="40"/>
      <c r="BX776" s="36"/>
      <c r="BY776" s="36"/>
      <c r="BZ776" s="36"/>
      <c r="CA776" s="36"/>
      <c r="CB776" s="36"/>
      <c r="CC776" s="36"/>
    </row>
    <row r="777" spans="1:81" x14ac:dyDescent="0.2">
      <c r="A777" s="53"/>
      <c r="B777" s="54"/>
      <c r="C777" s="55"/>
      <c r="D777" s="55"/>
      <c r="E777" s="55"/>
      <c r="F777" s="55"/>
      <c r="G777" s="55"/>
      <c r="H777" s="55"/>
      <c r="I777" s="55"/>
      <c r="J777" s="55"/>
      <c r="K777" s="55"/>
      <c r="L777" s="55"/>
      <c r="M777" s="56"/>
      <c r="N777" s="57"/>
      <c r="O777" s="58"/>
      <c r="P777" s="812"/>
      <c r="Q777" s="812"/>
      <c r="R777" s="812"/>
      <c r="S777" s="59"/>
      <c r="T777" s="59"/>
      <c r="U777" s="57"/>
      <c r="V777" s="58"/>
      <c r="W777" s="58"/>
      <c r="X777" s="116"/>
      <c r="Y777" s="116"/>
      <c r="Z777" s="116"/>
      <c r="AA777" s="116"/>
      <c r="AB777" s="116"/>
      <c r="AC777" s="116"/>
      <c r="AD777" s="58"/>
      <c r="AE777" s="58"/>
      <c r="AF777" s="58"/>
      <c r="AG777" s="116"/>
      <c r="AH777" s="58"/>
      <c r="AI777" s="58"/>
      <c r="AJ777" s="58"/>
      <c r="AZ777" s="40"/>
      <c r="BA777" s="40"/>
      <c r="BB777" s="40"/>
      <c r="BX777" s="36"/>
      <c r="BY777" s="36"/>
      <c r="BZ777" s="36"/>
      <c r="CA777" s="36"/>
      <c r="CB777" s="36"/>
      <c r="CC777" s="36"/>
    </row>
    <row r="778" spans="1:81" x14ac:dyDescent="0.2">
      <c r="A778" s="53"/>
      <c r="B778" s="54"/>
      <c r="C778" s="55"/>
      <c r="D778" s="55"/>
      <c r="E778" s="55"/>
      <c r="F778" s="55"/>
      <c r="G778" s="55"/>
      <c r="H778" s="55"/>
      <c r="I778" s="55"/>
      <c r="J778" s="55"/>
      <c r="K778" s="55"/>
      <c r="L778" s="55"/>
      <c r="M778" s="56"/>
      <c r="N778" s="57"/>
      <c r="O778" s="58"/>
      <c r="P778" s="812"/>
      <c r="Q778" s="812"/>
      <c r="R778" s="812"/>
      <c r="S778" s="59"/>
      <c r="T778" s="59"/>
      <c r="U778" s="57"/>
      <c r="V778" s="58"/>
      <c r="W778" s="58"/>
      <c r="X778" s="116"/>
      <c r="Y778" s="116"/>
      <c r="Z778" s="116"/>
      <c r="AA778" s="116"/>
      <c r="AB778" s="116"/>
      <c r="AC778" s="116"/>
      <c r="AD778" s="58"/>
      <c r="AE778" s="58"/>
      <c r="AF778" s="58"/>
      <c r="AG778" s="116"/>
      <c r="AH778" s="58"/>
      <c r="AI778" s="58"/>
      <c r="AJ778" s="58"/>
      <c r="AZ778" s="40"/>
      <c r="BA778" s="40"/>
      <c r="BB778" s="40"/>
      <c r="BX778" s="36"/>
      <c r="BY778" s="36"/>
      <c r="BZ778" s="36"/>
      <c r="CA778" s="36"/>
      <c r="CB778" s="36"/>
      <c r="CC778" s="36"/>
    </row>
    <row r="779" spans="1:81" x14ac:dyDescent="0.2">
      <c r="A779" s="53"/>
      <c r="B779" s="54"/>
      <c r="C779" s="55"/>
      <c r="D779" s="55"/>
      <c r="E779" s="55"/>
      <c r="F779" s="55"/>
      <c r="G779" s="55"/>
      <c r="H779" s="55"/>
      <c r="I779" s="55"/>
      <c r="J779" s="55"/>
      <c r="K779" s="55"/>
      <c r="L779" s="55"/>
      <c r="M779" s="56"/>
      <c r="N779" s="57"/>
      <c r="O779" s="58"/>
      <c r="P779" s="812"/>
      <c r="Q779" s="812"/>
      <c r="R779" s="812"/>
      <c r="S779" s="59"/>
      <c r="T779" s="59"/>
      <c r="U779" s="57"/>
      <c r="V779" s="58"/>
      <c r="W779" s="58"/>
      <c r="X779" s="116"/>
      <c r="Y779" s="116"/>
      <c r="Z779" s="116"/>
      <c r="AA779" s="116"/>
      <c r="AB779" s="116"/>
      <c r="AC779" s="116"/>
      <c r="AD779" s="58"/>
      <c r="AE779" s="58"/>
      <c r="AF779" s="58"/>
      <c r="AG779" s="116"/>
      <c r="AH779" s="58"/>
      <c r="AI779" s="58"/>
      <c r="AJ779" s="58"/>
      <c r="AZ779" s="40"/>
      <c r="BA779" s="40"/>
      <c r="BB779" s="40"/>
      <c r="BX779" s="36"/>
      <c r="BY779" s="36"/>
      <c r="BZ779" s="36"/>
      <c r="CA779" s="36"/>
      <c r="CB779" s="36"/>
      <c r="CC779" s="36"/>
    </row>
    <row r="780" spans="1:81" x14ac:dyDescent="0.2">
      <c r="A780" s="53"/>
      <c r="B780" s="54"/>
      <c r="C780" s="55"/>
      <c r="D780" s="55"/>
      <c r="E780" s="55"/>
      <c r="F780" s="55"/>
      <c r="G780" s="55"/>
      <c r="H780" s="55"/>
      <c r="I780" s="55"/>
      <c r="J780" s="55"/>
      <c r="K780" s="55"/>
      <c r="L780" s="55"/>
      <c r="M780" s="56"/>
      <c r="N780" s="57"/>
      <c r="O780" s="58"/>
      <c r="P780" s="812"/>
      <c r="Q780" s="812"/>
      <c r="R780" s="812"/>
      <c r="S780" s="59"/>
      <c r="T780" s="59"/>
      <c r="U780" s="57"/>
      <c r="V780" s="58"/>
      <c r="W780" s="58"/>
      <c r="X780" s="116"/>
      <c r="Y780" s="116"/>
      <c r="Z780" s="116"/>
      <c r="AA780" s="116"/>
      <c r="AB780" s="116"/>
      <c r="AC780" s="116"/>
      <c r="AD780" s="58"/>
      <c r="AE780" s="58"/>
      <c r="AF780" s="58"/>
      <c r="AG780" s="116"/>
      <c r="AH780" s="58"/>
      <c r="AI780" s="58"/>
      <c r="AJ780" s="58"/>
      <c r="AZ780" s="40"/>
      <c r="BA780" s="40"/>
      <c r="BB780" s="40"/>
      <c r="BX780" s="36"/>
      <c r="BY780" s="36"/>
      <c r="BZ780" s="36"/>
      <c r="CA780" s="36"/>
      <c r="CB780" s="36"/>
      <c r="CC780" s="36"/>
    </row>
    <row r="781" spans="1:81" x14ac:dyDescent="0.2">
      <c r="A781" s="53"/>
      <c r="B781" s="54"/>
      <c r="C781" s="55"/>
      <c r="D781" s="55"/>
      <c r="E781" s="55"/>
      <c r="F781" s="55"/>
      <c r="G781" s="55"/>
      <c r="H781" s="55"/>
      <c r="I781" s="55"/>
      <c r="J781" s="55"/>
      <c r="K781" s="55"/>
      <c r="L781" s="55"/>
      <c r="M781" s="56"/>
      <c r="N781" s="57"/>
      <c r="O781" s="58"/>
      <c r="P781" s="812"/>
      <c r="Q781" s="812"/>
      <c r="R781" s="812"/>
      <c r="S781" s="59"/>
      <c r="T781" s="59"/>
      <c r="U781" s="57"/>
      <c r="V781" s="58"/>
      <c r="W781" s="58"/>
      <c r="X781" s="116"/>
      <c r="Y781" s="116"/>
      <c r="Z781" s="116"/>
      <c r="AA781" s="116"/>
      <c r="AB781" s="116"/>
      <c r="AC781" s="116"/>
      <c r="AD781" s="58"/>
      <c r="AE781" s="58"/>
      <c r="AF781" s="58"/>
      <c r="AG781" s="116"/>
      <c r="AH781" s="58"/>
      <c r="AI781" s="58"/>
      <c r="AJ781" s="58"/>
      <c r="AZ781" s="40"/>
      <c r="BA781" s="40"/>
      <c r="BB781" s="40"/>
      <c r="BX781" s="36"/>
      <c r="BY781" s="36"/>
      <c r="BZ781" s="36"/>
      <c r="CA781" s="36"/>
      <c r="CB781" s="36"/>
      <c r="CC781" s="36"/>
    </row>
    <row r="782" spans="1:81" x14ac:dyDescent="0.2">
      <c r="A782" s="53"/>
      <c r="B782" s="54"/>
      <c r="C782" s="55"/>
      <c r="D782" s="55"/>
      <c r="E782" s="55"/>
      <c r="F782" s="55"/>
      <c r="G782" s="55"/>
      <c r="H782" s="55"/>
      <c r="I782" s="55"/>
      <c r="J782" s="55"/>
      <c r="K782" s="55"/>
      <c r="L782" s="55"/>
      <c r="M782" s="56"/>
      <c r="N782" s="57"/>
      <c r="O782" s="58"/>
      <c r="P782" s="812"/>
      <c r="Q782" s="812"/>
      <c r="R782" s="812"/>
      <c r="S782" s="59"/>
      <c r="T782" s="59"/>
      <c r="U782" s="57"/>
      <c r="V782" s="58"/>
      <c r="W782" s="58"/>
      <c r="X782" s="116"/>
      <c r="Y782" s="116"/>
      <c r="Z782" s="116"/>
      <c r="AA782" s="116"/>
      <c r="AB782" s="116"/>
      <c r="AC782" s="116"/>
      <c r="AD782" s="58"/>
      <c r="AE782" s="58"/>
      <c r="AF782" s="58"/>
      <c r="AG782" s="116"/>
      <c r="AH782" s="58"/>
      <c r="AI782" s="58"/>
      <c r="AJ782" s="58"/>
      <c r="AZ782" s="40"/>
      <c r="BA782" s="40"/>
      <c r="BB782" s="40"/>
      <c r="BX782" s="36"/>
      <c r="BY782" s="36"/>
      <c r="BZ782" s="36"/>
      <c r="CA782" s="36"/>
      <c r="CB782" s="36"/>
      <c r="CC782" s="36"/>
    </row>
    <row r="783" spans="1:81" x14ac:dyDescent="0.2">
      <c r="A783" s="53"/>
      <c r="B783" s="54"/>
      <c r="C783" s="55"/>
      <c r="D783" s="55"/>
      <c r="E783" s="55"/>
      <c r="F783" s="55"/>
      <c r="G783" s="55"/>
      <c r="H783" s="55"/>
      <c r="I783" s="55"/>
      <c r="J783" s="55"/>
      <c r="K783" s="55"/>
      <c r="L783" s="55"/>
      <c r="M783" s="56"/>
      <c r="N783" s="57"/>
      <c r="O783" s="58"/>
      <c r="P783" s="812"/>
      <c r="Q783" s="812"/>
      <c r="R783" s="812"/>
      <c r="S783" s="59"/>
      <c r="T783" s="59"/>
      <c r="U783" s="57"/>
      <c r="V783" s="58"/>
      <c r="W783" s="58"/>
      <c r="X783" s="116"/>
      <c r="Y783" s="116"/>
      <c r="Z783" s="116"/>
      <c r="AA783" s="116"/>
      <c r="AB783" s="116"/>
      <c r="AC783" s="116"/>
      <c r="AD783" s="58"/>
      <c r="AE783" s="58"/>
      <c r="AF783" s="58"/>
      <c r="AG783" s="116"/>
      <c r="AH783" s="58"/>
      <c r="AI783" s="58"/>
      <c r="AJ783" s="58"/>
      <c r="AZ783" s="40"/>
      <c r="BA783" s="40"/>
      <c r="BB783" s="40"/>
      <c r="BX783" s="36"/>
      <c r="BY783" s="36"/>
      <c r="BZ783" s="36"/>
      <c r="CA783" s="36"/>
      <c r="CB783" s="36"/>
      <c r="CC783" s="36"/>
    </row>
    <row r="784" spans="1:81" x14ac:dyDescent="0.2">
      <c r="A784" s="53"/>
      <c r="B784" s="54"/>
      <c r="C784" s="55"/>
      <c r="D784" s="55"/>
      <c r="E784" s="55"/>
      <c r="F784" s="55"/>
      <c r="G784" s="55"/>
      <c r="H784" s="55"/>
      <c r="I784" s="55"/>
      <c r="J784" s="55"/>
      <c r="K784" s="55"/>
      <c r="L784" s="55"/>
      <c r="M784" s="56"/>
      <c r="N784" s="57"/>
      <c r="O784" s="58"/>
      <c r="P784" s="812"/>
      <c r="Q784" s="812"/>
      <c r="R784" s="812"/>
      <c r="S784" s="59"/>
      <c r="T784" s="59"/>
      <c r="U784" s="57"/>
      <c r="V784" s="58"/>
      <c r="W784" s="58"/>
      <c r="X784" s="116"/>
      <c r="Y784" s="116"/>
      <c r="Z784" s="116"/>
      <c r="AA784" s="116"/>
      <c r="AB784" s="116"/>
      <c r="AC784" s="116"/>
      <c r="AD784" s="58"/>
      <c r="AE784" s="58"/>
      <c r="AF784" s="58"/>
      <c r="AG784" s="116"/>
      <c r="AH784" s="58"/>
      <c r="AI784" s="58"/>
      <c r="AJ784" s="58"/>
      <c r="AZ784" s="40"/>
      <c r="BA784" s="40"/>
      <c r="BB784" s="40"/>
      <c r="BX784" s="36"/>
      <c r="BY784" s="36"/>
      <c r="BZ784" s="36"/>
      <c r="CA784" s="36"/>
      <c r="CB784" s="36"/>
      <c r="CC784" s="36"/>
    </row>
    <row r="785" spans="1:81" x14ac:dyDescent="0.2">
      <c r="A785" s="53"/>
      <c r="B785" s="54"/>
      <c r="C785" s="55"/>
      <c r="D785" s="55"/>
      <c r="E785" s="55"/>
      <c r="F785" s="55"/>
      <c r="G785" s="55"/>
      <c r="H785" s="55"/>
      <c r="I785" s="55"/>
      <c r="J785" s="55"/>
      <c r="K785" s="55"/>
      <c r="L785" s="55"/>
      <c r="M785" s="56"/>
      <c r="N785" s="57"/>
      <c r="O785" s="58"/>
      <c r="P785" s="812"/>
      <c r="Q785" s="812"/>
      <c r="R785" s="812"/>
      <c r="S785" s="59"/>
      <c r="T785" s="59"/>
      <c r="U785" s="57"/>
      <c r="V785" s="58"/>
      <c r="W785" s="58"/>
      <c r="X785" s="116"/>
      <c r="Y785" s="116"/>
      <c r="Z785" s="116"/>
      <c r="AA785" s="116"/>
      <c r="AB785" s="116"/>
      <c r="AC785" s="116"/>
      <c r="AD785" s="58"/>
      <c r="AE785" s="58"/>
      <c r="AF785" s="58"/>
      <c r="AG785" s="116"/>
      <c r="AH785" s="58"/>
      <c r="AI785" s="58"/>
      <c r="AJ785" s="58"/>
      <c r="AZ785" s="40"/>
      <c r="BA785" s="40"/>
      <c r="BB785" s="40"/>
      <c r="BX785" s="36"/>
      <c r="BY785" s="36"/>
      <c r="BZ785" s="36"/>
      <c r="CA785" s="36"/>
      <c r="CB785" s="36"/>
      <c r="CC785" s="36"/>
    </row>
    <row r="786" spans="1:81" x14ac:dyDescent="0.2">
      <c r="A786" s="53"/>
      <c r="B786" s="54"/>
      <c r="C786" s="55"/>
      <c r="D786" s="55"/>
      <c r="E786" s="55"/>
      <c r="F786" s="55"/>
      <c r="G786" s="55"/>
      <c r="H786" s="55"/>
      <c r="I786" s="55"/>
      <c r="J786" s="55"/>
      <c r="K786" s="55"/>
      <c r="L786" s="55"/>
      <c r="M786" s="56"/>
      <c r="N786" s="57"/>
      <c r="O786" s="58"/>
      <c r="P786" s="812"/>
      <c r="Q786" s="812"/>
      <c r="R786" s="812"/>
      <c r="S786" s="59"/>
      <c r="T786" s="59"/>
      <c r="U786" s="57"/>
      <c r="V786" s="58"/>
      <c r="W786" s="58"/>
      <c r="X786" s="116"/>
      <c r="Y786" s="116"/>
      <c r="Z786" s="116"/>
      <c r="AA786" s="116"/>
      <c r="AB786" s="116"/>
      <c r="AC786" s="116"/>
      <c r="AD786" s="58"/>
      <c r="AE786" s="58"/>
      <c r="AF786" s="58"/>
      <c r="AG786" s="116"/>
      <c r="AH786" s="58"/>
      <c r="AI786" s="58"/>
      <c r="AJ786" s="58"/>
      <c r="AZ786" s="40"/>
      <c r="BA786" s="40"/>
      <c r="BB786" s="40"/>
      <c r="BX786" s="36"/>
      <c r="BY786" s="36"/>
      <c r="BZ786" s="36"/>
      <c r="CA786" s="36"/>
      <c r="CB786" s="36"/>
      <c r="CC786" s="36"/>
    </row>
    <row r="787" spans="1:81" x14ac:dyDescent="0.2">
      <c r="A787" s="53"/>
      <c r="B787" s="54"/>
      <c r="C787" s="55"/>
      <c r="D787" s="55"/>
      <c r="E787" s="55"/>
      <c r="F787" s="55"/>
      <c r="G787" s="55"/>
      <c r="H787" s="55"/>
      <c r="I787" s="55"/>
      <c r="J787" s="55"/>
      <c r="K787" s="55"/>
      <c r="L787" s="55"/>
      <c r="M787" s="56"/>
      <c r="N787" s="57"/>
      <c r="O787" s="58"/>
      <c r="P787" s="812"/>
      <c r="Q787" s="812"/>
      <c r="R787" s="812"/>
      <c r="S787" s="59"/>
      <c r="T787" s="59"/>
      <c r="U787" s="57"/>
      <c r="V787" s="58"/>
      <c r="W787" s="58"/>
      <c r="X787" s="116"/>
      <c r="Y787" s="116"/>
      <c r="Z787" s="116"/>
      <c r="AA787" s="116"/>
      <c r="AB787" s="116"/>
      <c r="AC787" s="116"/>
      <c r="AD787" s="58"/>
      <c r="AE787" s="58"/>
      <c r="AF787" s="58"/>
      <c r="AG787" s="116"/>
      <c r="AH787" s="58"/>
      <c r="AI787" s="58"/>
      <c r="AJ787" s="58"/>
      <c r="AZ787" s="40"/>
      <c r="BA787" s="40"/>
      <c r="BB787" s="40"/>
      <c r="BX787" s="36"/>
      <c r="BY787" s="36"/>
      <c r="BZ787" s="36"/>
      <c r="CA787" s="36"/>
      <c r="CB787" s="36"/>
      <c r="CC787" s="36"/>
    </row>
    <row r="788" spans="1:81" x14ac:dyDescent="0.2">
      <c r="A788" s="53"/>
      <c r="B788" s="54"/>
      <c r="C788" s="55"/>
      <c r="D788" s="55"/>
      <c r="E788" s="55"/>
      <c r="F788" s="55"/>
      <c r="G788" s="55"/>
      <c r="H788" s="55"/>
      <c r="I788" s="55"/>
      <c r="J788" s="55"/>
      <c r="K788" s="55"/>
      <c r="L788" s="55"/>
      <c r="M788" s="56"/>
      <c r="N788" s="57"/>
      <c r="O788" s="58"/>
      <c r="P788" s="812"/>
      <c r="Q788" s="812"/>
      <c r="R788" s="812"/>
      <c r="S788" s="59"/>
      <c r="T788" s="59"/>
      <c r="U788" s="57"/>
      <c r="V788" s="58"/>
      <c r="W788" s="58"/>
      <c r="X788" s="116"/>
      <c r="Y788" s="116"/>
      <c r="Z788" s="116"/>
      <c r="AA788" s="116"/>
      <c r="AB788" s="116"/>
      <c r="AC788" s="116"/>
      <c r="AD788" s="58"/>
      <c r="AE788" s="58"/>
      <c r="AF788" s="58"/>
      <c r="AG788" s="116"/>
      <c r="AH788" s="58"/>
      <c r="AI788" s="58"/>
      <c r="AJ788" s="58"/>
      <c r="AZ788" s="40"/>
      <c r="BA788" s="40"/>
      <c r="BB788" s="40"/>
      <c r="BX788" s="36"/>
      <c r="BY788" s="36"/>
      <c r="BZ788" s="36"/>
      <c r="CA788" s="36"/>
      <c r="CB788" s="36"/>
      <c r="CC788" s="36"/>
    </row>
    <row r="789" spans="1:81" x14ac:dyDescent="0.2">
      <c r="A789" s="53"/>
      <c r="B789" s="54"/>
      <c r="C789" s="55"/>
      <c r="D789" s="55"/>
      <c r="E789" s="55"/>
      <c r="F789" s="55"/>
      <c r="G789" s="55"/>
      <c r="H789" s="55"/>
      <c r="I789" s="55"/>
      <c r="J789" s="55"/>
      <c r="K789" s="55"/>
      <c r="L789" s="55"/>
      <c r="M789" s="56"/>
      <c r="N789" s="57"/>
      <c r="O789" s="58"/>
      <c r="P789" s="812"/>
      <c r="Q789" s="812"/>
      <c r="R789" s="812"/>
      <c r="S789" s="59"/>
      <c r="T789" s="59"/>
      <c r="U789" s="57"/>
      <c r="V789" s="58"/>
      <c r="W789" s="58"/>
      <c r="X789" s="116"/>
      <c r="Y789" s="116"/>
      <c r="Z789" s="116"/>
      <c r="AA789" s="116"/>
      <c r="AB789" s="116"/>
      <c r="AC789" s="116"/>
      <c r="AD789" s="58"/>
      <c r="AE789" s="58"/>
      <c r="AF789" s="58"/>
      <c r="AG789" s="116"/>
      <c r="AH789" s="58"/>
      <c r="AI789" s="58"/>
      <c r="AJ789" s="58"/>
      <c r="AZ789" s="40"/>
      <c r="BA789" s="40"/>
      <c r="BB789" s="40"/>
      <c r="BX789" s="36"/>
      <c r="BY789" s="36"/>
      <c r="BZ789" s="36"/>
      <c r="CA789" s="36"/>
      <c r="CB789" s="36"/>
      <c r="CC789" s="36"/>
    </row>
    <row r="790" spans="1:81" x14ac:dyDescent="0.2">
      <c r="A790" s="53"/>
      <c r="B790" s="54"/>
      <c r="C790" s="55"/>
      <c r="D790" s="55"/>
      <c r="E790" s="55"/>
      <c r="F790" s="55"/>
      <c r="G790" s="55"/>
      <c r="H790" s="55"/>
      <c r="I790" s="55"/>
      <c r="J790" s="55"/>
      <c r="K790" s="55"/>
      <c r="L790" s="55"/>
      <c r="M790" s="56"/>
      <c r="N790" s="57"/>
      <c r="O790" s="58"/>
      <c r="P790" s="812"/>
      <c r="Q790" s="812"/>
      <c r="R790" s="812"/>
      <c r="S790" s="59"/>
      <c r="T790" s="59"/>
      <c r="U790" s="57"/>
      <c r="V790" s="58"/>
      <c r="W790" s="58"/>
      <c r="X790" s="116"/>
      <c r="Y790" s="116"/>
      <c r="Z790" s="116"/>
      <c r="AA790" s="116"/>
      <c r="AB790" s="116"/>
      <c r="AC790" s="116"/>
      <c r="AD790" s="58"/>
      <c r="AE790" s="58"/>
      <c r="AF790" s="58"/>
      <c r="AG790" s="116"/>
      <c r="AH790" s="58"/>
      <c r="AI790" s="58"/>
      <c r="AJ790" s="58"/>
      <c r="AZ790" s="40"/>
      <c r="BA790" s="40"/>
      <c r="BB790" s="40"/>
      <c r="BX790" s="36"/>
      <c r="BY790" s="36"/>
      <c r="BZ790" s="36"/>
      <c r="CA790" s="36"/>
      <c r="CB790" s="36"/>
      <c r="CC790" s="36"/>
    </row>
    <row r="791" spans="1:81" x14ac:dyDescent="0.2">
      <c r="A791" s="53"/>
      <c r="B791" s="54"/>
      <c r="C791" s="55"/>
      <c r="D791" s="55"/>
      <c r="E791" s="55"/>
      <c r="F791" s="55"/>
      <c r="G791" s="55"/>
      <c r="H791" s="55"/>
      <c r="I791" s="55"/>
      <c r="J791" s="55"/>
      <c r="K791" s="55"/>
      <c r="L791" s="55"/>
      <c r="M791" s="56"/>
      <c r="N791" s="57"/>
      <c r="O791" s="58"/>
      <c r="P791" s="812"/>
      <c r="Q791" s="812"/>
      <c r="R791" s="812"/>
      <c r="S791" s="59"/>
      <c r="T791" s="59"/>
      <c r="U791" s="57"/>
      <c r="V791" s="58"/>
      <c r="W791" s="58"/>
      <c r="X791" s="116"/>
      <c r="Y791" s="116"/>
      <c r="Z791" s="116"/>
      <c r="AA791" s="116"/>
      <c r="AB791" s="116"/>
      <c r="AC791" s="116"/>
      <c r="AD791" s="58"/>
      <c r="AE791" s="58"/>
      <c r="AF791" s="58"/>
      <c r="AG791" s="116"/>
      <c r="AH791" s="58"/>
      <c r="AI791" s="58"/>
      <c r="AJ791" s="58"/>
      <c r="AZ791" s="40"/>
      <c r="BA791" s="40"/>
      <c r="BB791" s="40"/>
      <c r="BX791" s="36"/>
      <c r="BY791" s="36"/>
      <c r="BZ791" s="36"/>
      <c r="CA791" s="36"/>
      <c r="CB791" s="36"/>
      <c r="CC791" s="36"/>
    </row>
    <row r="792" spans="1:81" x14ac:dyDescent="0.2">
      <c r="A792" s="53"/>
      <c r="B792" s="54"/>
      <c r="C792" s="55"/>
      <c r="D792" s="55"/>
      <c r="E792" s="55"/>
      <c r="F792" s="55"/>
      <c r="G792" s="55"/>
      <c r="H792" s="55"/>
      <c r="I792" s="55"/>
      <c r="J792" s="55"/>
      <c r="K792" s="55"/>
      <c r="L792" s="55"/>
      <c r="M792" s="56"/>
      <c r="N792" s="57"/>
      <c r="O792" s="58"/>
      <c r="P792" s="812"/>
      <c r="Q792" s="812"/>
      <c r="R792" s="812"/>
      <c r="S792" s="59"/>
      <c r="T792" s="59"/>
      <c r="U792" s="57"/>
      <c r="V792" s="58"/>
      <c r="W792" s="58"/>
      <c r="X792" s="116"/>
      <c r="Y792" s="116"/>
      <c r="Z792" s="116"/>
      <c r="AA792" s="116"/>
      <c r="AB792" s="116"/>
      <c r="AC792" s="116"/>
      <c r="AD792" s="58"/>
      <c r="AE792" s="58"/>
      <c r="AF792" s="58"/>
      <c r="AG792" s="116"/>
      <c r="AH792" s="58"/>
      <c r="AI792" s="58"/>
      <c r="AJ792" s="58"/>
      <c r="AZ792" s="40"/>
      <c r="BA792" s="40"/>
      <c r="BB792" s="40"/>
      <c r="BX792" s="36"/>
      <c r="BY792" s="36"/>
      <c r="BZ792" s="36"/>
      <c r="CA792" s="36"/>
      <c r="CB792" s="36"/>
      <c r="CC792" s="36"/>
    </row>
    <row r="793" spans="1:81" x14ac:dyDescent="0.2">
      <c r="A793" s="53"/>
      <c r="B793" s="54"/>
      <c r="C793" s="55"/>
      <c r="D793" s="55"/>
      <c r="E793" s="55"/>
      <c r="F793" s="55"/>
      <c r="G793" s="55"/>
      <c r="H793" s="55"/>
      <c r="I793" s="55"/>
      <c r="J793" s="55"/>
      <c r="K793" s="55"/>
      <c r="L793" s="55"/>
      <c r="M793" s="56"/>
      <c r="N793" s="57"/>
      <c r="O793" s="58"/>
      <c r="P793" s="812"/>
      <c r="Q793" s="812"/>
      <c r="R793" s="812"/>
      <c r="S793" s="59"/>
      <c r="T793" s="59"/>
      <c r="U793" s="57"/>
      <c r="V793" s="58"/>
      <c r="W793" s="58"/>
      <c r="X793" s="116"/>
      <c r="Y793" s="116"/>
      <c r="Z793" s="116"/>
      <c r="AA793" s="116"/>
      <c r="AB793" s="116"/>
      <c r="AC793" s="116"/>
      <c r="AD793" s="58"/>
      <c r="AE793" s="58"/>
      <c r="AF793" s="58"/>
      <c r="AG793" s="116"/>
      <c r="AH793" s="58"/>
      <c r="AI793" s="58"/>
      <c r="AJ793" s="58"/>
      <c r="AZ793" s="40"/>
      <c r="BA793" s="40"/>
      <c r="BB793" s="40"/>
      <c r="BX793" s="36"/>
      <c r="BY793" s="36"/>
      <c r="BZ793" s="36"/>
      <c r="CA793" s="36"/>
      <c r="CB793" s="36"/>
      <c r="CC793" s="36"/>
    </row>
    <row r="794" spans="1:81" x14ac:dyDescent="0.2">
      <c r="A794" s="53"/>
      <c r="B794" s="54"/>
      <c r="C794" s="55"/>
      <c r="D794" s="55"/>
      <c r="E794" s="55"/>
      <c r="F794" s="55"/>
      <c r="G794" s="55"/>
      <c r="H794" s="55"/>
      <c r="I794" s="55"/>
      <c r="J794" s="55"/>
      <c r="K794" s="55"/>
      <c r="L794" s="55"/>
      <c r="M794" s="56"/>
      <c r="N794" s="57"/>
      <c r="O794" s="58"/>
      <c r="P794" s="812"/>
      <c r="Q794" s="812"/>
      <c r="R794" s="812"/>
      <c r="S794" s="59"/>
      <c r="T794" s="59"/>
      <c r="U794" s="57"/>
      <c r="V794" s="58"/>
      <c r="W794" s="58"/>
      <c r="X794" s="116"/>
      <c r="Y794" s="116"/>
      <c r="Z794" s="116"/>
      <c r="AA794" s="116"/>
      <c r="AB794" s="116"/>
      <c r="AC794" s="116"/>
      <c r="AD794" s="58"/>
      <c r="AE794" s="58"/>
      <c r="AF794" s="58"/>
      <c r="AG794" s="116"/>
      <c r="AH794" s="58"/>
      <c r="AI794" s="58"/>
      <c r="AJ794" s="58"/>
      <c r="AZ794" s="40"/>
      <c r="BA794" s="40"/>
      <c r="BB794" s="40"/>
      <c r="BX794" s="36"/>
      <c r="BY794" s="36"/>
      <c r="BZ794" s="36"/>
      <c r="CA794" s="36"/>
      <c r="CB794" s="36"/>
      <c r="CC794" s="36"/>
    </row>
    <row r="795" spans="1:81" x14ac:dyDescent="0.2">
      <c r="A795" s="53"/>
      <c r="B795" s="54"/>
      <c r="C795" s="55"/>
      <c r="D795" s="55"/>
      <c r="E795" s="55"/>
      <c r="F795" s="55"/>
      <c r="G795" s="55"/>
      <c r="H795" s="55"/>
      <c r="I795" s="55"/>
      <c r="J795" s="55"/>
      <c r="K795" s="55"/>
      <c r="L795" s="55"/>
      <c r="M795" s="56"/>
      <c r="N795" s="57"/>
      <c r="O795" s="58"/>
      <c r="P795" s="812"/>
      <c r="Q795" s="812"/>
      <c r="R795" s="812"/>
      <c r="S795" s="59"/>
      <c r="T795" s="59"/>
      <c r="U795" s="57"/>
      <c r="V795" s="58"/>
      <c r="W795" s="58"/>
      <c r="X795" s="116"/>
      <c r="Y795" s="116"/>
      <c r="Z795" s="116"/>
      <c r="AA795" s="116"/>
      <c r="AB795" s="116"/>
      <c r="AC795" s="116"/>
      <c r="AD795" s="58"/>
      <c r="AE795" s="58"/>
      <c r="AF795" s="58"/>
      <c r="AG795" s="116"/>
      <c r="AH795" s="58"/>
      <c r="AI795" s="58"/>
      <c r="AJ795" s="58"/>
      <c r="AZ795" s="40"/>
      <c r="BA795" s="40"/>
      <c r="BB795" s="40"/>
      <c r="BX795" s="36"/>
      <c r="BY795" s="36"/>
      <c r="BZ795" s="36"/>
      <c r="CA795" s="36"/>
      <c r="CB795" s="36"/>
      <c r="CC795" s="36"/>
    </row>
    <row r="796" spans="1:81" x14ac:dyDescent="0.2">
      <c r="A796" s="53"/>
      <c r="B796" s="54"/>
      <c r="C796" s="55"/>
      <c r="D796" s="55"/>
      <c r="E796" s="55"/>
      <c r="F796" s="55"/>
      <c r="G796" s="55"/>
      <c r="H796" s="55"/>
      <c r="I796" s="55"/>
      <c r="J796" s="55"/>
      <c r="K796" s="55"/>
      <c r="L796" s="55"/>
      <c r="M796" s="56"/>
      <c r="N796" s="57"/>
      <c r="O796" s="58"/>
      <c r="P796" s="812"/>
      <c r="Q796" s="812"/>
      <c r="R796" s="812"/>
      <c r="S796" s="59"/>
      <c r="T796" s="59"/>
      <c r="U796" s="57"/>
      <c r="V796" s="58"/>
      <c r="W796" s="58"/>
      <c r="X796" s="116"/>
      <c r="Y796" s="116"/>
      <c r="Z796" s="116"/>
      <c r="AA796" s="116"/>
      <c r="AB796" s="116"/>
      <c r="AC796" s="116"/>
      <c r="AD796" s="58"/>
      <c r="AE796" s="58"/>
      <c r="AF796" s="58"/>
      <c r="AG796" s="116"/>
      <c r="AH796" s="58"/>
      <c r="AI796" s="58"/>
      <c r="AJ796" s="58"/>
      <c r="AZ796" s="40"/>
      <c r="BA796" s="40"/>
      <c r="BB796" s="40"/>
      <c r="BX796" s="36"/>
      <c r="BY796" s="36"/>
      <c r="BZ796" s="36"/>
      <c r="CA796" s="36"/>
      <c r="CB796" s="36"/>
      <c r="CC796" s="36"/>
    </row>
    <row r="797" spans="1:81" x14ac:dyDescent="0.2">
      <c r="A797" s="53"/>
      <c r="B797" s="54"/>
      <c r="C797" s="55"/>
      <c r="D797" s="55"/>
      <c r="E797" s="55"/>
      <c r="F797" s="55"/>
      <c r="G797" s="55"/>
      <c r="H797" s="55"/>
      <c r="I797" s="55"/>
      <c r="J797" s="55"/>
      <c r="K797" s="55"/>
      <c r="L797" s="55"/>
      <c r="M797" s="56"/>
      <c r="N797" s="57"/>
      <c r="O797" s="58"/>
      <c r="P797" s="812"/>
      <c r="Q797" s="812"/>
      <c r="R797" s="812"/>
      <c r="S797" s="59"/>
      <c r="T797" s="59"/>
      <c r="U797" s="57"/>
      <c r="V797" s="58"/>
      <c r="W797" s="58"/>
      <c r="X797" s="116"/>
      <c r="Y797" s="116"/>
      <c r="Z797" s="116"/>
      <c r="AA797" s="116"/>
      <c r="AB797" s="116"/>
      <c r="AC797" s="116"/>
      <c r="AD797" s="58"/>
      <c r="AE797" s="58"/>
      <c r="AF797" s="58"/>
      <c r="AG797" s="116"/>
      <c r="AH797" s="58"/>
      <c r="AI797" s="58"/>
      <c r="AJ797" s="58"/>
      <c r="AZ797" s="40"/>
      <c r="BA797" s="40"/>
      <c r="BB797" s="40"/>
      <c r="BX797" s="36"/>
      <c r="BY797" s="36"/>
      <c r="BZ797" s="36"/>
      <c r="CA797" s="36"/>
      <c r="CB797" s="36"/>
      <c r="CC797" s="36"/>
    </row>
    <row r="798" spans="1:81" x14ac:dyDescent="0.2">
      <c r="A798" s="53"/>
      <c r="B798" s="54"/>
      <c r="C798" s="55"/>
      <c r="D798" s="55"/>
      <c r="E798" s="55"/>
      <c r="F798" s="55"/>
      <c r="G798" s="55"/>
      <c r="H798" s="55"/>
      <c r="I798" s="55"/>
      <c r="J798" s="55"/>
      <c r="K798" s="55"/>
      <c r="L798" s="55"/>
      <c r="M798" s="56"/>
      <c r="N798" s="57"/>
      <c r="O798" s="58"/>
      <c r="P798" s="812"/>
      <c r="Q798" s="812"/>
      <c r="R798" s="812"/>
      <c r="S798" s="59"/>
      <c r="T798" s="59"/>
      <c r="U798" s="57"/>
      <c r="V798" s="58"/>
      <c r="W798" s="58"/>
      <c r="X798" s="116"/>
      <c r="Y798" s="116"/>
      <c r="Z798" s="116"/>
      <c r="AA798" s="116"/>
      <c r="AB798" s="116"/>
      <c r="AC798" s="116"/>
      <c r="AD798" s="58"/>
      <c r="AE798" s="58"/>
      <c r="AF798" s="58"/>
      <c r="AG798" s="116"/>
      <c r="AH798" s="58"/>
      <c r="AI798" s="58"/>
      <c r="AJ798" s="58"/>
      <c r="AZ798" s="40"/>
      <c r="BA798" s="40"/>
      <c r="BB798" s="40"/>
      <c r="BX798" s="36"/>
      <c r="BY798" s="36"/>
      <c r="BZ798" s="36"/>
      <c r="CA798" s="36"/>
      <c r="CB798" s="36"/>
      <c r="CC798" s="36"/>
    </row>
    <row r="799" spans="1:81" x14ac:dyDescent="0.2">
      <c r="A799" s="53"/>
      <c r="B799" s="54"/>
      <c r="C799" s="55"/>
      <c r="D799" s="55"/>
      <c r="E799" s="55"/>
      <c r="F799" s="55"/>
      <c r="G799" s="55"/>
      <c r="H799" s="55"/>
      <c r="I799" s="55"/>
      <c r="J799" s="55"/>
      <c r="K799" s="55"/>
      <c r="L799" s="55"/>
      <c r="M799" s="56"/>
      <c r="N799" s="57"/>
      <c r="O799" s="58"/>
      <c r="P799" s="812"/>
      <c r="Q799" s="812"/>
      <c r="R799" s="812"/>
      <c r="S799" s="59"/>
      <c r="T799" s="59"/>
      <c r="U799" s="57"/>
      <c r="V799" s="58"/>
      <c r="W799" s="58"/>
      <c r="X799" s="116"/>
      <c r="Y799" s="116"/>
      <c r="Z799" s="116"/>
      <c r="AA799" s="116"/>
      <c r="AB799" s="116"/>
      <c r="AC799" s="116"/>
      <c r="AD799" s="58"/>
      <c r="AE799" s="58"/>
      <c r="AF799" s="58"/>
      <c r="AG799" s="116"/>
      <c r="AH799" s="58"/>
      <c r="AI799" s="58"/>
      <c r="AJ799" s="58"/>
      <c r="AZ799" s="40"/>
      <c r="BA799" s="40"/>
      <c r="BB799" s="40"/>
      <c r="BX799" s="36"/>
      <c r="BY799" s="36"/>
      <c r="BZ799" s="36"/>
      <c r="CA799" s="36"/>
      <c r="CB799" s="36"/>
      <c r="CC799" s="36"/>
    </row>
    <row r="800" spans="1:81" x14ac:dyDescent="0.2">
      <c r="A800" s="53"/>
      <c r="B800" s="54"/>
      <c r="C800" s="55"/>
      <c r="D800" s="55"/>
      <c r="E800" s="55"/>
      <c r="F800" s="55"/>
      <c r="G800" s="55"/>
      <c r="H800" s="55"/>
      <c r="I800" s="55"/>
      <c r="J800" s="55"/>
      <c r="K800" s="55"/>
      <c r="L800" s="55"/>
      <c r="M800" s="56"/>
      <c r="N800" s="57"/>
      <c r="O800" s="58"/>
      <c r="P800" s="812"/>
      <c r="Q800" s="812"/>
      <c r="R800" s="812"/>
      <c r="S800" s="59"/>
      <c r="T800" s="59"/>
      <c r="U800" s="57"/>
      <c r="V800" s="58"/>
      <c r="W800" s="58"/>
      <c r="X800" s="116"/>
      <c r="Y800" s="116"/>
      <c r="Z800" s="116"/>
      <c r="AA800" s="116"/>
      <c r="AB800" s="116"/>
      <c r="AC800" s="116"/>
      <c r="AD800" s="58"/>
      <c r="AE800" s="58"/>
      <c r="AF800" s="58"/>
      <c r="AG800" s="116"/>
      <c r="AH800" s="58"/>
      <c r="AI800" s="58"/>
      <c r="AJ800" s="58"/>
      <c r="AZ800" s="40"/>
      <c r="BA800" s="40"/>
      <c r="BB800" s="40"/>
      <c r="BX800" s="36"/>
      <c r="BY800" s="36"/>
      <c r="BZ800" s="36"/>
      <c r="CA800" s="36"/>
      <c r="CB800" s="36"/>
      <c r="CC800" s="36"/>
    </row>
    <row r="801" spans="1:81" x14ac:dyDescent="0.2">
      <c r="A801" s="53"/>
      <c r="B801" s="54"/>
      <c r="C801" s="55"/>
      <c r="D801" s="55"/>
      <c r="E801" s="55"/>
      <c r="F801" s="55"/>
      <c r="G801" s="55"/>
      <c r="H801" s="55"/>
      <c r="I801" s="55"/>
      <c r="J801" s="55"/>
      <c r="K801" s="55"/>
      <c r="L801" s="55"/>
      <c r="M801" s="56"/>
      <c r="N801" s="57"/>
      <c r="O801" s="58"/>
      <c r="P801" s="812"/>
      <c r="Q801" s="812"/>
      <c r="R801" s="812"/>
      <c r="S801" s="59"/>
      <c r="T801" s="59"/>
      <c r="U801" s="57"/>
      <c r="V801" s="58"/>
      <c r="W801" s="58"/>
      <c r="X801" s="116"/>
      <c r="Y801" s="116"/>
      <c r="Z801" s="116"/>
      <c r="AA801" s="116"/>
      <c r="AB801" s="116"/>
      <c r="AC801" s="116"/>
      <c r="AD801" s="58"/>
      <c r="AE801" s="58"/>
      <c r="AF801" s="58"/>
      <c r="AG801" s="116"/>
      <c r="AH801" s="58"/>
      <c r="AI801" s="58"/>
      <c r="AJ801" s="58"/>
      <c r="AZ801" s="40"/>
      <c r="BA801" s="40"/>
      <c r="BB801" s="40"/>
      <c r="BX801" s="36"/>
      <c r="BY801" s="36"/>
      <c r="BZ801" s="36"/>
      <c r="CA801" s="36"/>
      <c r="CB801" s="36"/>
      <c r="CC801" s="36"/>
    </row>
    <row r="802" spans="1:81" x14ac:dyDescent="0.2">
      <c r="A802" s="53"/>
      <c r="B802" s="54"/>
      <c r="C802" s="55"/>
      <c r="D802" s="55"/>
      <c r="E802" s="55"/>
      <c r="F802" s="55"/>
      <c r="G802" s="55"/>
      <c r="H802" s="55"/>
      <c r="I802" s="55"/>
      <c r="J802" s="55"/>
      <c r="K802" s="55"/>
      <c r="L802" s="55"/>
      <c r="M802" s="56"/>
      <c r="N802" s="57"/>
      <c r="O802" s="58"/>
      <c r="P802" s="812"/>
      <c r="Q802" s="812"/>
      <c r="R802" s="812"/>
      <c r="S802" s="59"/>
      <c r="T802" s="59"/>
      <c r="U802" s="57"/>
      <c r="V802" s="58"/>
      <c r="W802" s="58"/>
      <c r="X802" s="116"/>
      <c r="Y802" s="116"/>
      <c r="Z802" s="116"/>
      <c r="AA802" s="116"/>
      <c r="AB802" s="116"/>
      <c r="AC802" s="116"/>
      <c r="AD802" s="58"/>
      <c r="AE802" s="58"/>
      <c r="AF802" s="58"/>
      <c r="AG802" s="116"/>
      <c r="AH802" s="58"/>
      <c r="AI802" s="58"/>
      <c r="AJ802" s="58"/>
      <c r="AZ802" s="40"/>
      <c r="BA802" s="40"/>
      <c r="BB802" s="40"/>
      <c r="BX802" s="36"/>
      <c r="BY802" s="36"/>
      <c r="BZ802" s="36"/>
      <c r="CA802" s="36"/>
      <c r="CB802" s="36"/>
      <c r="CC802" s="36"/>
    </row>
    <row r="803" spans="1:81" x14ac:dyDescent="0.2">
      <c r="A803" s="53"/>
      <c r="B803" s="54"/>
      <c r="C803" s="55"/>
      <c r="D803" s="55"/>
      <c r="E803" s="55"/>
      <c r="F803" s="55"/>
      <c r="G803" s="55"/>
      <c r="H803" s="55"/>
      <c r="I803" s="55"/>
      <c r="J803" s="55"/>
      <c r="K803" s="55"/>
      <c r="L803" s="55"/>
      <c r="M803" s="56"/>
      <c r="N803" s="57"/>
      <c r="O803" s="58"/>
      <c r="P803" s="812"/>
      <c r="Q803" s="812"/>
      <c r="R803" s="812"/>
      <c r="S803" s="59"/>
      <c r="T803" s="59"/>
      <c r="U803" s="57"/>
      <c r="V803" s="58"/>
      <c r="W803" s="58"/>
      <c r="X803" s="116"/>
      <c r="Y803" s="116"/>
      <c r="Z803" s="116"/>
      <c r="AA803" s="116"/>
      <c r="AB803" s="116"/>
      <c r="AC803" s="116"/>
      <c r="AD803" s="58"/>
      <c r="AE803" s="58"/>
      <c r="AF803" s="58"/>
      <c r="AG803" s="116"/>
      <c r="AH803" s="58"/>
      <c r="AI803" s="58"/>
      <c r="AJ803" s="58"/>
      <c r="AZ803" s="40"/>
      <c r="BA803" s="40"/>
      <c r="BB803" s="40"/>
      <c r="BX803" s="36"/>
      <c r="BY803" s="36"/>
      <c r="BZ803" s="36"/>
      <c r="CA803" s="36"/>
      <c r="CB803" s="36"/>
      <c r="CC803" s="36"/>
    </row>
    <row r="804" spans="1:81" x14ac:dyDescent="0.2">
      <c r="A804" s="53"/>
      <c r="B804" s="54"/>
      <c r="C804" s="55"/>
      <c r="D804" s="55"/>
      <c r="E804" s="55"/>
      <c r="F804" s="55"/>
      <c r="G804" s="55"/>
      <c r="H804" s="55"/>
      <c r="I804" s="55"/>
      <c r="J804" s="55"/>
      <c r="K804" s="55"/>
      <c r="L804" s="55"/>
      <c r="M804" s="56"/>
      <c r="N804" s="57"/>
      <c r="O804" s="58"/>
      <c r="P804" s="812"/>
      <c r="Q804" s="812"/>
      <c r="R804" s="812"/>
      <c r="S804" s="59"/>
      <c r="T804" s="59"/>
      <c r="U804" s="57"/>
      <c r="V804" s="58"/>
      <c r="W804" s="58"/>
      <c r="X804" s="116"/>
      <c r="Y804" s="116"/>
      <c r="Z804" s="116"/>
      <c r="AA804" s="116"/>
      <c r="AB804" s="116"/>
      <c r="AC804" s="116"/>
      <c r="AD804" s="58"/>
      <c r="AE804" s="58"/>
      <c r="AF804" s="58"/>
      <c r="AG804" s="116"/>
      <c r="AH804" s="58"/>
      <c r="AI804" s="58"/>
      <c r="AJ804" s="58"/>
      <c r="AZ804" s="40"/>
      <c r="BA804" s="40"/>
      <c r="BB804" s="40"/>
      <c r="BX804" s="36"/>
      <c r="BY804" s="36"/>
      <c r="BZ804" s="36"/>
      <c r="CA804" s="36"/>
      <c r="CB804" s="36"/>
      <c r="CC804" s="36"/>
    </row>
    <row r="805" spans="1:81" x14ac:dyDescent="0.2">
      <c r="A805" s="53"/>
      <c r="B805" s="54"/>
      <c r="C805" s="55"/>
      <c r="D805" s="55"/>
      <c r="E805" s="55"/>
      <c r="F805" s="55"/>
      <c r="G805" s="55"/>
      <c r="H805" s="55"/>
      <c r="I805" s="55"/>
      <c r="J805" s="55"/>
      <c r="K805" s="55"/>
      <c r="L805" s="55"/>
      <c r="M805" s="56"/>
      <c r="N805" s="57"/>
      <c r="O805" s="58"/>
      <c r="P805" s="812"/>
      <c r="Q805" s="812"/>
      <c r="R805" s="812"/>
      <c r="S805" s="59"/>
      <c r="T805" s="59"/>
      <c r="U805" s="57"/>
      <c r="V805" s="58"/>
      <c r="W805" s="58"/>
      <c r="X805" s="116"/>
      <c r="Y805" s="116"/>
      <c r="Z805" s="116"/>
      <c r="AA805" s="116"/>
      <c r="AB805" s="116"/>
      <c r="AC805" s="116"/>
      <c r="AD805" s="58"/>
      <c r="AE805" s="58"/>
      <c r="AF805" s="58"/>
      <c r="AG805" s="116"/>
      <c r="AH805" s="58"/>
      <c r="AI805" s="58"/>
      <c r="AJ805" s="58"/>
      <c r="AZ805" s="40"/>
      <c r="BA805" s="40"/>
      <c r="BB805" s="40"/>
      <c r="BX805" s="36"/>
      <c r="BY805" s="36"/>
      <c r="BZ805" s="36"/>
      <c r="CA805" s="36"/>
      <c r="CB805" s="36"/>
      <c r="CC805" s="36"/>
    </row>
    <row r="806" spans="1:81" x14ac:dyDescent="0.2">
      <c r="A806" s="53"/>
      <c r="B806" s="54"/>
      <c r="C806" s="55"/>
      <c r="D806" s="55"/>
      <c r="E806" s="55"/>
      <c r="F806" s="55"/>
      <c r="G806" s="55"/>
      <c r="H806" s="55"/>
      <c r="I806" s="55"/>
      <c r="J806" s="55"/>
      <c r="K806" s="55"/>
      <c r="L806" s="55"/>
      <c r="M806" s="56"/>
      <c r="N806" s="57"/>
      <c r="O806" s="58"/>
      <c r="P806" s="812"/>
      <c r="Q806" s="812"/>
      <c r="R806" s="812"/>
      <c r="S806" s="59"/>
      <c r="T806" s="59"/>
      <c r="U806" s="57"/>
      <c r="V806" s="58"/>
      <c r="W806" s="58"/>
      <c r="X806" s="116"/>
      <c r="Y806" s="116"/>
      <c r="Z806" s="116"/>
      <c r="AA806" s="116"/>
      <c r="AB806" s="116"/>
      <c r="AC806" s="116"/>
      <c r="AD806" s="58"/>
      <c r="AE806" s="58"/>
      <c r="AF806" s="58"/>
      <c r="AG806" s="116"/>
      <c r="AH806" s="58"/>
      <c r="AI806" s="58"/>
      <c r="AJ806" s="58"/>
      <c r="AZ806" s="40"/>
      <c r="BA806" s="40"/>
      <c r="BB806" s="40"/>
      <c r="BX806" s="36"/>
      <c r="BY806" s="36"/>
      <c r="BZ806" s="36"/>
      <c r="CA806" s="36"/>
      <c r="CB806" s="36"/>
      <c r="CC806" s="36"/>
    </row>
    <row r="807" spans="1:81" x14ac:dyDescent="0.2">
      <c r="A807" s="53"/>
      <c r="B807" s="54"/>
      <c r="C807" s="55"/>
      <c r="D807" s="55"/>
      <c r="E807" s="55"/>
      <c r="F807" s="55"/>
      <c r="G807" s="55"/>
      <c r="H807" s="55"/>
      <c r="I807" s="55"/>
      <c r="J807" s="55"/>
      <c r="K807" s="55"/>
      <c r="L807" s="55"/>
      <c r="M807" s="56"/>
      <c r="N807" s="57"/>
      <c r="O807" s="58"/>
      <c r="P807" s="812"/>
      <c r="Q807" s="812"/>
      <c r="R807" s="812"/>
      <c r="S807" s="59"/>
      <c r="T807" s="59"/>
      <c r="U807" s="57"/>
      <c r="V807" s="58"/>
      <c r="W807" s="58"/>
      <c r="X807" s="116"/>
      <c r="Y807" s="116"/>
      <c r="Z807" s="116"/>
      <c r="AA807" s="116"/>
      <c r="AB807" s="116"/>
      <c r="AC807" s="116"/>
      <c r="AD807" s="58"/>
      <c r="AE807" s="58"/>
      <c r="AF807" s="58"/>
      <c r="AG807" s="116"/>
      <c r="AH807" s="58"/>
      <c r="AI807" s="58"/>
      <c r="AJ807" s="58"/>
      <c r="AZ807" s="40"/>
      <c r="BA807" s="40"/>
      <c r="BB807" s="40"/>
      <c r="BX807" s="36"/>
      <c r="BY807" s="36"/>
      <c r="BZ807" s="36"/>
      <c r="CA807" s="36"/>
      <c r="CB807" s="36"/>
      <c r="CC807" s="36"/>
    </row>
    <row r="808" spans="1:81" x14ac:dyDescent="0.2">
      <c r="A808" s="53"/>
      <c r="B808" s="54"/>
      <c r="C808" s="55"/>
      <c r="D808" s="55"/>
      <c r="E808" s="55"/>
      <c r="F808" s="55"/>
      <c r="G808" s="55"/>
      <c r="H808" s="55"/>
      <c r="I808" s="55"/>
      <c r="J808" s="55"/>
      <c r="K808" s="55"/>
      <c r="L808" s="55"/>
      <c r="M808" s="56"/>
      <c r="N808" s="57"/>
      <c r="O808" s="58"/>
      <c r="P808" s="812"/>
      <c r="Q808" s="812"/>
      <c r="R808" s="812"/>
      <c r="S808" s="59"/>
      <c r="T808" s="59"/>
      <c r="U808" s="57"/>
      <c r="V808" s="58"/>
      <c r="W808" s="58"/>
      <c r="X808" s="116"/>
      <c r="Y808" s="116"/>
      <c r="Z808" s="116"/>
      <c r="AA808" s="116"/>
      <c r="AB808" s="116"/>
      <c r="AC808" s="116"/>
      <c r="AD808" s="58"/>
      <c r="AE808" s="58"/>
      <c r="AF808" s="58"/>
      <c r="AG808" s="116"/>
      <c r="AH808" s="58"/>
      <c r="AI808" s="58"/>
      <c r="AJ808" s="58"/>
      <c r="AZ808" s="40"/>
      <c r="BA808" s="40"/>
      <c r="BB808" s="40"/>
      <c r="BX808" s="36"/>
      <c r="BY808" s="36"/>
      <c r="BZ808" s="36"/>
      <c r="CA808" s="36"/>
      <c r="CB808" s="36"/>
      <c r="CC808" s="36"/>
    </row>
    <row r="809" spans="1:81" x14ac:dyDescent="0.2">
      <c r="A809" s="53"/>
      <c r="B809" s="54"/>
      <c r="C809" s="55"/>
      <c r="D809" s="55"/>
      <c r="E809" s="55"/>
      <c r="F809" s="55"/>
      <c r="G809" s="55"/>
      <c r="H809" s="55"/>
      <c r="I809" s="55"/>
      <c r="J809" s="55"/>
      <c r="K809" s="55"/>
      <c r="L809" s="55"/>
      <c r="M809" s="56"/>
      <c r="N809" s="57"/>
      <c r="O809" s="58"/>
      <c r="P809" s="812"/>
      <c r="Q809" s="812"/>
      <c r="R809" s="812"/>
      <c r="S809" s="59"/>
      <c r="T809" s="59"/>
      <c r="U809" s="57"/>
      <c r="V809" s="58"/>
      <c r="W809" s="58"/>
      <c r="X809" s="116"/>
      <c r="Y809" s="116"/>
      <c r="Z809" s="116"/>
      <c r="AA809" s="116"/>
      <c r="AB809" s="116"/>
      <c r="AC809" s="116"/>
      <c r="AD809" s="58"/>
      <c r="AE809" s="58"/>
      <c r="AF809" s="58"/>
      <c r="AG809" s="116"/>
      <c r="AH809" s="58"/>
      <c r="AI809" s="58"/>
      <c r="AJ809" s="58"/>
      <c r="AZ809" s="40"/>
      <c r="BA809" s="40"/>
      <c r="BB809" s="40"/>
      <c r="BX809" s="36"/>
      <c r="BY809" s="36"/>
      <c r="BZ809" s="36"/>
      <c r="CA809" s="36"/>
      <c r="CB809" s="36"/>
      <c r="CC809" s="36"/>
    </row>
    <row r="810" spans="1:81" x14ac:dyDescent="0.2">
      <c r="A810" s="53"/>
      <c r="B810" s="54"/>
      <c r="C810" s="55"/>
      <c r="D810" s="55"/>
      <c r="E810" s="55"/>
      <c r="F810" s="55"/>
      <c r="G810" s="55"/>
      <c r="H810" s="55"/>
      <c r="I810" s="55"/>
      <c r="J810" s="55"/>
      <c r="K810" s="55"/>
      <c r="L810" s="55"/>
      <c r="M810" s="56"/>
      <c r="N810" s="57"/>
      <c r="O810" s="58"/>
      <c r="P810" s="812"/>
      <c r="Q810" s="812"/>
      <c r="R810" s="812"/>
      <c r="S810" s="59"/>
      <c r="T810" s="59"/>
      <c r="U810" s="57"/>
      <c r="V810" s="58"/>
      <c r="W810" s="58"/>
      <c r="X810" s="116"/>
      <c r="Y810" s="116"/>
      <c r="Z810" s="116"/>
      <c r="AA810" s="116"/>
      <c r="AB810" s="116"/>
      <c r="AC810" s="116"/>
      <c r="AD810" s="58"/>
      <c r="AE810" s="58"/>
      <c r="AF810" s="58"/>
      <c r="AG810" s="116"/>
      <c r="AH810" s="58"/>
      <c r="AI810" s="58"/>
      <c r="AJ810" s="58"/>
      <c r="AZ810" s="40"/>
      <c r="BA810" s="40"/>
      <c r="BB810" s="40"/>
      <c r="BX810" s="36"/>
      <c r="BY810" s="36"/>
      <c r="BZ810" s="36"/>
      <c r="CA810" s="36"/>
      <c r="CB810" s="36"/>
      <c r="CC810" s="36"/>
    </row>
    <row r="811" spans="1:81" x14ac:dyDescent="0.2">
      <c r="A811" s="53"/>
      <c r="B811" s="54"/>
      <c r="C811" s="55"/>
      <c r="D811" s="55"/>
      <c r="E811" s="55"/>
      <c r="F811" s="55"/>
      <c r="G811" s="55"/>
      <c r="H811" s="55"/>
      <c r="I811" s="55"/>
      <c r="J811" s="55"/>
      <c r="K811" s="55"/>
      <c r="L811" s="55"/>
      <c r="M811" s="56"/>
      <c r="N811" s="57"/>
      <c r="O811" s="58"/>
      <c r="P811" s="812"/>
      <c r="Q811" s="812"/>
      <c r="R811" s="812"/>
      <c r="S811" s="59"/>
      <c r="T811" s="59"/>
      <c r="U811" s="57"/>
      <c r="V811" s="58"/>
      <c r="W811" s="58"/>
      <c r="X811" s="116"/>
      <c r="Y811" s="116"/>
      <c r="Z811" s="116"/>
      <c r="AA811" s="116"/>
      <c r="AB811" s="116"/>
      <c r="AC811" s="116"/>
      <c r="AD811" s="58"/>
      <c r="AE811" s="58"/>
      <c r="AF811" s="58"/>
      <c r="AG811" s="116"/>
      <c r="AH811" s="58"/>
      <c r="AI811" s="58"/>
      <c r="AJ811" s="58"/>
      <c r="AZ811" s="40"/>
      <c r="BA811" s="40"/>
      <c r="BB811" s="40"/>
      <c r="BX811" s="36"/>
      <c r="BY811" s="36"/>
      <c r="BZ811" s="36"/>
      <c r="CA811" s="36"/>
      <c r="CB811" s="36"/>
      <c r="CC811" s="36"/>
    </row>
    <row r="812" spans="1:81" x14ac:dyDescent="0.2">
      <c r="A812" s="53"/>
      <c r="B812" s="54"/>
      <c r="C812" s="55"/>
      <c r="D812" s="55"/>
      <c r="E812" s="55"/>
      <c r="F812" s="55"/>
      <c r="G812" s="55"/>
      <c r="H812" s="55"/>
      <c r="I812" s="55"/>
      <c r="J812" s="55"/>
      <c r="K812" s="55"/>
      <c r="L812" s="55"/>
      <c r="M812" s="56"/>
      <c r="N812" s="57"/>
      <c r="O812" s="58"/>
      <c r="P812" s="812"/>
      <c r="Q812" s="812"/>
      <c r="R812" s="812"/>
      <c r="S812" s="59"/>
      <c r="T812" s="59"/>
      <c r="U812" s="57"/>
      <c r="V812" s="58"/>
      <c r="W812" s="58"/>
      <c r="X812" s="116"/>
      <c r="Y812" s="116"/>
      <c r="Z812" s="116"/>
      <c r="AA812" s="116"/>
      <c r="AB812" s="116"/>
      <c r="AC812" s="116"/>
      <c r="AD812" s="58"/>
      <c r="AE812" s="58"/>
      <c r="AF812" s="58"/>
      <c r="AG812" s="116"/>
      <c r="AH812" s="58"/>
      <c r="AI812" s="58"/>
      <c r="AJ812" s="58"/>
      <c r="AZ812" s="40"/>
      <c r="BA812" s="40"/>
      <c r="BB812" s="40"/>
      <c r="BX812" s="36"/>
      <c r="BY812" s="36"/>
      <c r="BZ812" s="36"/>
      <c r="CA812" s="36"/>
      <c r="CB812" s="36"/>
      <c r="CC812" s="36"/>
    </row>
    <row r="813" spans="1:81" x14ac:dyDescent="0.2">
      <c r="A813" s="53"/>
      <c r="B813" s="54"/>
      <c r="C813" s="55"/>
      <c r="D813" s="55"/>
      <c r="E813" s="55"/>
      <c r="F813" s="55"/>
      <c r="G813" s="55"/>
      <c r="H813" s="55"/>
      <c r="I813" s="55"/>
      <c r="J813" s="55"/>
      <c r="K813" s="55"/>
      <c r="L813" s="55"/>
      <c r="M813" s="56"/>
      <c r="N813" s="57"/>
      <c r="O813" s="58"/>
      <c r="P813" s="812"/>
      <c r="Q813" s="812"/>
      <c r="R813" s="812"/>
      <c r="S813" s="59"/>
      <c r="T813" s="59"/>
      <c r="U813" s="57"/>
      <c r="V813" s="58"/>
      <c r="W813" s="58"/>
      <c r="X813" s="116"/>
      <c r="Y813" s="116"/>
      <c r="Z813" s="116"/>
      <c r="AA813" s="116"/>
      <c r="AB813" s="116"/>
      <c r="AC813" s="116"/>
      <c r="AD813" s="58"/>
      <c r="AE813" s="58"/>
      <c r="AF813" s="58"/>
      <c r="AG813" s="116"/>
      <c r="AH813" s="58"/>
      <c r="AI813" s="58"/>
      <c r="AJ813" s="58"/>
      <c r="AZ813" s="40"/>
      <c r="BA813" s="40"/>
      <c r="BB813" s="40"/>
      <c r="BX813" s="36"/>
      <c r="BY813" s="36"/>
      <c r="BZ813" s="36"/>
      <c r="CA813" s="36"/>
      <c r="CB813" s="36"/>
      <c r="CC813" s="36"/>
    </row>
    <row r="814" spans="1:81" x14ac:dyDescent="0.2">
      <c r="A814" s="53"/>
      <c r="B814" s="54"/>
      <c r="C814" s="55"/>
      <c r="D814" s="55"/>
      <c r="E814" s="55"/>
      <c r="F814" s="55"/>
      <c r="G814" s="55"/>
      <c r="H814" s="55"/>
      <c r="I814" s="55"/>
      <c r="J814" s="55"/>
      <c r="K814" s="55"/>
      <c r="L814" s="55"/>
      <c r="M814" s="56"/>
      <c r="N814" s="57"/>
      <c r="O814" s="58"/>
      <c r="P814" s="812"/>
      <c r="Q814" s="812"/>
      <c r="R814" s="812"/>
      <c r="S814" s="59"/>
      <c r="T814" s="59"/>
      <c r="U814" s="57"/>
      <c r="V814" s="58"/>
      <c r="W814" s="58"/>
      <c r="X814" s="116"/>
      <c r="Y814" s="116"/>
      <c r="Z814" s="116"/>
      <c r="AA814" s="116"/>
      <c r="AB814" s="116"/>
      <c r="AC814" s="116"/>
      <c r="AD814" s="58"/>
      <c r="AE814" s="58"/>
      <c r="AF814" s="58"/>
      <c r="AG814" s="116"/>
      <c r="AH814" s="58"/>
      <c r="AI814" s="58"/>
      <c r="AJ814" s="58"/>
      <c r="AZ814" s="40"/>
      <c r="BA814" s="40"/>
      <c r="BB814" s="40"/>
      <c r="BX814" s="36"/>
      <c r="BY814" s="36"/>
      <c r="BZ814" s="36"/>
      <c r="CA814" s="36"/>
      <c r="CB814" s="36"/>
      <c r="CC814" s="36"/>
    </row>
    <row r="815" spans="1:81" x14ac:dyDescent="0.2">
      <c r="A815" s="53"/>
      <c r="B815" s="54"/>
      <c r="C815" s="55"/>
      <c r="D815" s="55"/>
      <c r="E815" s="55"/>
      <c r="F815" s="55"/>
      <c r="G815" s="55"/>
      <c r="H815" s="55"/>
      <c r="I815" s="55"/>
      <c r="J815" s="55"/>
      <c r="K815" s="55"/>
      <c r="L815" s="55"/>
      <c r="M815" s="56"/>
      <c r="N815" s="57"/>
      <c r="O815" s="58"/>
      <c r="P815" s="812"/>
      <c r="Q815" s="812"/>
      <c r="R815" s="812"/>
      <c r="S815" s="59"/>
      <c r="T815" s="59"/>
      <c r="U815" s="57"/>
      <c r="V815" s="58"/>
      <c r="W815" s="58"/>
      <c r="X815" s="116"/>
      <c r="Y815" s="116"/>
      <c r="Z815" s="116"/>
      <c r="AA815" s="116"/>
      <c r="AB815" s="116"/>
      <c r="AC815" s="116"/>
      <c r="AD815" s="58"/>
      <c r="AE815" s="58"/>
      <c r="AF815" s="58"/>
      <c r="AG815" s="116"/>
      <c r="AH815" s="58"/>
      <c r="AI815" s="58"/>
      <c r="AJ815" s="58"/>
      <c r="AZ815" s="40"/>
      <c r="BA815" s="40"/>
      <c r="BB815" s="40"/>
      <c r="BX815" s="36"/>
      <c r="BY815" s="36"/>
      <c r="BZ815" s="36"/>
      <c r="CA815" s="36"/>
      <c r="CB815" s="36"/>
      <c r="CC815" s="36"/>
    </row>
    <row r="816" spans="1:81" x14ac:dyDescent="0.2">
      <c r="A816" s="53"/>
      <c r="B816" s="54"/>
      <c r="C816" s="55"/>
      <c r="D816" s="55"/>
      <c r="E816" s="55"/>
      <c r="F816" s="55"/>
      <c r="G816" s="55"/>
      <c r="H816" s="55"/>
      <c r="I816" s="55"/>
      <c r="J816" s="55"/>
      <c r="K816" s="55"/>
      <c r="L816" s="55"/>
      <c r="M816" s="56"/>
      <c r="N816" s="57"/>
      <c r="O816" s="58"/>
      <c r="P816" s="812"/>
      <c r="Q816" s="812"/>
      <c r="R816" s="812"/>
      <c r="S816" s="59"/>
      <c r="T816" s="59"/>
      <c r="U816" s="57"/>
      <c r="V816" s="58"/>
      <c r="W816" s="58"/>
      <c r="X816" s="116"/>
      <c r="Y816" s="116"/>
      <c r="Z816" s="116"/>
      <c r="AA816" s="116"/>
      <c r="AB816" s="116"/>
      <c r="AC816" s="116"/>
      <c r="AD816" s="58"/>
      <c r="AE816" s="58"/>
      <c r="AF816" s="58"/>
      <c r="AG816" s="116"/>
      <c r="AH816" s="58"/>
      <c r="AI816" s="58"/>
      <c r="AJ816" s="58"/>
      <c r="AZ816" s="40"/>
      <c r="BA816" s="40"/>
      <c r="BB816" s="40"/>
      <c r="BX816" s="36"/>
      <c r="BY816" s="36"/>
      <c r="BZ816" s="36"/>
      <c r="CA816" s="36"/>
      <c r="CB816" s="36"/>
      <c r="CC816" s="36"/>
    </row>
    <row r="817" spans="1:81" x14ac:dyDescent="0.2">
      <c r="A817" s="53"/>
      <c r="B817" s="54"/>
      <c r="C817" s="55"/>
      <c r="D817" s="55"/>
      <c r="E817" s="55"/>
      <c r="F817" s="55"/>
      <c r="G817" s="55"/>
      <c r="H817" s="55"/>
      <c r="I817" s="55"/>
      <c r="J817" s="55"/>
      <c r="K817" s="55"/>
      <c r="L817" s="55"/>
      <c r="M817" s="56"/>
      <c r="N817" s="57"/>
      <c r="O817" s="58"/>
      <c r="P817" s="812"/>
      <c r="Q817" s="812"/>
      <c r="R817" s="812"/>
      <c r="S817" s="59"/>
      <c r="T817" s="59"/>
      <c r="U817" s="57"/>
      <c r="V817" s="58"/>
      <c r="W817" s="58"/>
      <c r="X817" s="116"/>
      <c r="Y817" s="116"/>
      <c r="Z817" s="116"/>
      <c r="AA817" s="116"/>
      <c r="AB817" s="116"/>
      <c r="AC817" s="116"/>
      <c r="AD817" s="58"/>
      <c r="AE817" s="58"/>
      <c r="AF817" s="58"/>
      <c r="AG817" s="116"/>
      <c r="AH817" s="58"/>
      <c r="AI817" s="58"/>
      <c r="AJ817" s="58"/>
      <c r="AZ817" s="40"/>
      <c r="BA817" s="40"/>
      <c r="BB817" s="40"/>
      <c r="BX817" s="36"/>
      <c r="BY817" s="36"/>
      <c r="BZ817" s="36"/>
      <c r="CA817" s="36"/>
      <c r="CB817" s="36"/>
      <c r="CC817" s="36"/>
    </row>
    <row r="818" spans="1:81" x14ac:dyDescent="0.2">
      <c r="A818" s="53"/>
      <c r="B818" s="54"/>
      <c r="C818" s="55"/>
      <c r="D818" s="55"/>
      <c r="E818" s="55"/>
      <c r="F818" s="55"/>
      <c r="G818" s="55"/>
      <c r="H818" s="55"/>
      <c r="I818" s="55"/>
      <c r="J818" s="55"/>
      <c r="K818" s="55"/>
      <c r="L818" s="55"/>
      <c r="M818" s="56"/>
      <c r="N818" s="57"/>
      <c r="O818" s="58"/>
      <c r="P818" s="812"/>
      <c r="Q818" s="812"/>
      <c r="R818" s="812"/>
      <c r="S818" s="59"/>
      <c r="T818" s="59"/>
      <c r="U818" s="57"/>
      <c r="V818" s="58"/>
      <c r="W818" s="58"/>
      <c r="X818" s="116"/>
      <c r="Y818" s="116"/>
      <c r="Z818" s="116"/>
      <c r="AA818" s="116"/>
      <c r="AB818" s="116"/>
      <c r="AC818" s="116"/>
      <c r="AD818" s="58"/>
      <c r="AE818" s="58"/>
      <c r="AF818" s="58"/>
      <c r="AG818" s="116"/>
      <c r="AH818" s="58"/>
      <c r="AI818" s="58"/>
      <c r="AJ818" s="58"/>
      <c r="AZ818" s="40"/>
      <c r="BA818" s="40"/>
      <c r="BB818" s="40"/>
      <c r="BX818" s="36"/>
      <c r="BY818" s="36"/>
      <c r="BZ818" s="36"/>
      <c r="CA818" s="36"/>
      <c r="CB818" s="36"/>
      <c r="CC818" s="36"/>
    </row>
    <row r="819" spans="1:81" x14ac:dyDescent="0.2">
      <c r="A819" s="53"/>
      <c r="B819" s="54"/>
      <c r="C819" s="55"/>
      <c r="D819" s="55"/>
      <c r="E819" s="55"/>
      <c r="F819" s="55"/>
      <c r="G819" s="55"/>
      <c r="H819" s="55"/>
      <c r="I819" s="55"/>
      <c r="J819" s="55"/>
      <c r="K819" s="55"/>
      <c r="L819" s="55"/>
      <c r="M819" s="56"/>
      <c r="N819" s="57"/>
      <c r="O819" s="58"/>
      <c r="P819" s="812"/>
      <c r="Q819" s="812"/>
      <c r="R819" s="812"/>
      <c r="S819" s="59"/>
      <c r="T819" s="59"/>
      <c r="U819" s="57"/>
      <c r="V819" s="58"/>
      <c r="W819" s="58"/>
      <c r="X819" s="116"/>
      <c r="Y819" s="116"/>
      <c r="Z819" s="116"/>
      <c r="AA819" s="116"/>
      <c r="AB819" s="116"/>
      <c r="AC819" s="116"/>
      <c r="AD819" s="58"/>
      <c r="AE819" s="58"/>
      <c r="AF819" s="58"/>
      <c r="AG819" s="116"/>
      <c r="AH819" s="58"/>
      <c r="AI819" s="58"/>
      <c r="AJ819" s="58"/>
      <c r="AZ819" s="40"/>
      <c r="BA819" s="40"/>
      <c r="BB819" s="40"/>
      <c r="BX819" s="36"/>
      <c r="BY819" s="36"/>
      <c r="BZ819" s="36"/>
      <c r="CA819" s="36"/>
      <c r="CB819" s="36"/>
      <c r="CC819" s="36"/>
    </row>
    <row r="820" spans="1:81" x14ac:dyDescent="0.2">
      <c r="A820" s="53"/>
      <c r="B820" s="54"/>
      <c r="C820" s="55"/>
      <c r="D820" s="55"/>
      <c r="E820" s="55"/>
      <c r="F820" s="55"/>
      <c r="G820" s="55"/>
      <c r="H820" s="55"/>
      <c r="I820" s="55"/>
      <c r="J820" s="55"/>
      <c r="K820" s="55"/>
      <c r="L820" s="55"/>
      <c r="M820" s="56"/>
      <c r="N820" s="57"/>
      <c r="O820" s="58"/>
      <c r="P820" s="812"/>
      <c r="Q820" s="812"/>
      <c r="R820" s="812"/>
      <c r="S820" s="59"/>
      <c r="T820" s="59"/>
      <c r="U820" s="57"/>
      <c r="V820" s="58"/>
      <c r="W820" s="58"/>
      <c r="X820" s="116"/>
      <c r="Y820" s="116"/>
      <c r="Z820" s="116"/>
      <c r="AA820" s="116"/>
      <c r="AB820" s="116"/>
      <c r="AC820" s="116"/>
      <c r="AD820" s="58"/>
      <c r="AE820" s="58"/>
      <c r="AF820" s="58"/>
      <c r="AG820" s="116"/>
      <c r="AH820" s="58"/>
      <c r="AI820" s="58"/>
      <c r="AJ820" s="58"/>
      <c r="AZ820" s="40"/>
      <c r="BA820" s="40"/>
      <c r="BB820" s="40"/>
      <c r="BX820" s="36"/>
      <c r="BY820" s="36"/>
      <c r="BZ820" s="36"/>
      <c r="CA820" s="36"/>
      <c r="CB820" s="36"/>
      <c r="CC820" s="36"/>
    </row>
    <row r="821" spans="1:81" x14ac:dyDescent="0.2">
      <c r="A821" s="53"/>
      <c r="B821" s="54"/>
      <c r="C821" s="55"/>
      <c r="D821" s="55"/>
      <c r="E821" s="55"/>
      <c r="F821" s="55"/>
      <c r="G821" s="55"/>
      <c r="H821" s="55"/>
      <c r="I821" s="55"/>
      <c r="J821" s="55"/>
      <c r="K821" s="55"/>
      <c r="L821" s="55"/>
      <c r="M821" s="56"/>
      <c r="N821" s="57"/>
      <c r="O821" s="58"/>
      <c r="P821" s="812"/>
      <c r="Q821" s="812"/>
      <c r="R821" s="812"/>
      <c r="S821" s="59"/>
      <c r="T821" s="59"/>
      <c r="U821" s="57"/>
      <c r="V821" s="58"/>
      <c r="W821" s="58"/>
      <c r="X821" s="116"/>
      <c r="Y821" s="116"/>
      <c r="Z821" s="116"/>
      <c r="AA821" s="116"/>
      <c r="AB821" s="116"/>
      <c r="AC821" s="116"/>
      <c r="AD821" s="58"/>
      <c r="AE821" s="58"/>
      <c r="AF821" s="58"/>
      <c r="AG821" s="116"/>
      <c r="AH821" s="58"/>
      <c r="AI821" s="58"/>
      <c r="AJ821" s="58"/>
      <c r="AZ821" s="40"/>
      <c r="BA821" s="40"/>
      <c r="BB821" s="40"/>
      <c r="BX821" s="36"/>
      <c r="BY821" s="36"/>
      <c r="BZ821" s="36"/>
      <c r="CA821" s="36"/>
      <c r="CB821" s="36"/>
      <c r="CC821" s="36"/>
    </row>
    <row r="822" spans="1:81" x14ac:dyDescent="0.2">
      <c r="A822" s="53"/>
      <c r="B822" s="54"/>
      <c r="C822" s="55"/>
      <c r="D822" s="55"/>
      <c r="E822" s="55"/>
      <c r="F822" s="55"/>
      <c r="G822" s="55"/>
      <c r="H822" s="55"/>
      <c r="I822" s="55"/>
      <c r="J822" s="55"/>
      <c r="K822" s="55"/>
      <c r="L822" s="55"/>
      <c r="M822" s="56"/>
      <c r="N822" s="57"/>
      <c r="O822" s="58"/>
      <c r="P822" s="812"/>
      <c r="Q822" s="812"/>
      <c r="R822" s="812"/>
      <c r="S822" s="59"/>
      <c r="T822" s="59"/>
      <c r="U822" s="57"/>
      <c r="V822" s="58"/>
      <c r="W822" s="58"/>
      <c r="X822" s="116"/>
      <c r="Y822" s="116"/>
      <c r="Z822" s="116"/>
      <c r="AA822" s="116"/>
      <c r="AB822" s="116"/>
      <c r="AC822" s="116"/>
      <c r="AD822" s="58"/>
      <c r="AE822" s="58"/>
      <c r="AF822" s="58"/>
      <c r="AG822" s="116"/>
      <c r="AH822" s="58"/>
      <c r="AI822" s="58"/>
      <c r="AJ822" s="58"/>
      <c r="AZ822" s="40"/>
      <c r="BA822" s="40"/>
      <c r="BB822" s="40"/>
      <c r="BX822" s="36"/>
      <c r="BY822" s="36"/>
      <c r="BZ822" s="36"/>
      <c r="CA822" s="36"/>
      <c r="CB822" s="36"/>
      <c r="CC822" s="36"/>
    </row>
    <row r="823" spans="1:81" x14ac:dyDescent="0.2">
      <c r="A823" s="53"/>
      <c r="B823" s="54"/>
      <c r="C823" s="55"/>
      <c r="D823" s="55"/>
      <c r="E823" s="55"/>
      <c r="F823" s="55"/>
      <c r="G823" s="55"/>
      <c r="H823" s="55"/>
      <c r="I823" s="55"/>
      <c r="J823" s="55"/>
      <c r="K823" s="55"/>
      <c r="L823" s="55"/>
      <c r="M823" s="56"/>
      <c r="N823" s="57"/>
      <c r="O823" s="58"/>
      <c r="P823" s="812"/>
      <c r="Q823" s="812"/>
      <c r="R823" s="812"/>
      <c r="S823" s="59"/>
      <c r="T823" s="59"/>
      <c r="U823" s="57"/>
      <c r="V823" s="58"/>
      <c r="W823" s="58"/>
      <c r="X823" s="116"/>
      <c r="Y823" s="116"/>
      <c r="Z823" s="116"/>
      <c r="AA823" s="116"/>
      <c r="AB823" s="116"/>
      <c r="AC823" s="116"/>
      <c r="AD823" s="58"/>
      <c r="AE823" s="58"/>
      <c r="AF823" s="58"/>
      <c r="AG823" s="116"/>
      <c r="AH823" s="58"/>
      <c r="AI823" s="58"/>
      <c r="AJ823" s="58"/>
      <c r="AZ823" s="40"/>
      <c r="BA823" s="40"/>
      <c r="BB823" s="40"/>
      <c r="BX823" s="36"/>
      <c r="BY823" s="36"/>
      <c r="BZ823" s="36"/>
      <c r="CA823" s="36"/>
      <c r="CB823" s="36"/>
      <c r="CC823" s="36"/>
    </row>
    <row r="824" spans="1:81" x14ac:dyDescent="0.2">
      <c r="A824" s="53"/>
      <c r="B824" s="54"/>
      <c r="C824" s="55"/>
      <c r="D824" s="55"/>
      <c r="E824" s="55"/>
      <c r="F824" s="55"/>
      <c r="G824" s="55"/>
      <c r="H824" s="55"/>
      <c r="I824" s="55"/>
      <c r="J824" s="55"/>
      <c r="K824" s="55"/>
      <c r="L824" s="55"/>
      <c r="M824" s="56"/>
      <c r="N824" s="57"/>
      <c r="O824" s="58"/>
      <c r="P824" s="812"/>
      <c r="Q824" s="812"/>
      <c r="R824" s="812"/>
      <c r="S824" s="59"/>
      <c r="T824" s="59"/>
      <c r="U824" s="57"/>
      <c r="V824" s="58"/>
      <c r="W824" s="58"/>
      <c r="X824" s="116"/>
      <c r="Y824" s="116"/>
      <c r="Z824" s="116"/>
      <c r="AA824" s="116"/>
      <c r="AB824" s="116"/>
      <c r="AC824" s="116"/>
      <c r="AD824" s="58"/>
      <c r="AE824" s="58"/>
      <c r="AF824" s="58"/>
      <c r="AG824" s="116"/>
      <c r="AH824" s="58"/>
      <c r="AI824" s="58"/>
      <c r="AJ824" s="58"/>
      <c r="AZ824" s="40"/>
      <c r="BA824" s="40"/>
      <c r="BB824" s="40"/>
      <c r="BX824" s="36"/>
      <c r="BY824" s="36"/>
      <c r="BZ824" s="36"/>
      <c r="CA824" s="36"/>
      <c r="CB824" s="36"/>
      <c r="CC824" s="36"/>
    </row>
    <row r="825" spans="1:81" x14ac:dyDescent="0.2">
      <c r="A825" s="53"/>
      <c r="B825" s="54"/>
      <c r="C825" s="55"/>
      <c r="D825" s="55"/>
      <c r="E825" s="55"/>
      <c r="F825" s="55"/>
      <c r="G825" s="55"/>
      <c r="H825" s="55"/>
      <c r="I825" s="55"/>
      <c r="J825" s="55"/>
      <c r="K825" s="55"/>
      <c r="L825" s="55"/>
      <c r="M825" s="56"/>
      <c r="N825" s="57"/>
      <c r="O825" s="58"/>
      <c r="P825" s="812"/>
      <c r="Q825" s="812"/>
      <c r="R825" s="812"/>
      <c r="S825" s="59"/>
      <c r="T825" s="59"/>
      <c r="U825" s="57"/>
      <c r="V825" s="58"/>
      <c r="W825" s="58"/>
      <c r="X825" s="116"/>
      <c r="Y825" s="116"/>
      <c r="Z825" s="116"/>
      <c r="AA825" s="116"/>
      <c r="AB825" s="116"/>
      <c r="AC825" s="116"/>
      <c r="AD825" s="58"/>
      <c r="AE825" s="58"/>
      <c r="AF825" s="58"/>
      <c r="AG825" s="116"/>
      <c r="AH825" s="58"/>
      <c r="AI825" s="58"/>
      <c r="AJ825" s="58"/>
      <c r="AZ825" s="40"/>
      <c r="BA825" s="40"/>
      <c r="BB825" s="40"/>
      <c r="BX825" s="36"/>
      <c r="BY825" s="36"/>
      <c r="BZ825" s="36"/>
      <c r="CA825" s="36"/>
      <c r="CB825" s="36"/>
      <c r="CC825" s="36"/>
    </row>
    <row r="826" spans="1:81" x14ac:dyDescent="0.2">
      <c r="A826" s="53"/>
      <c r="B826" s="54"/>
      <c r="C826" s="55"/>
      <c r="D826" s="55"/>
      <c r="E826" s="55"/>
      <c r="F826" s="55"/>
      <c r="G826" s="55"/>
      <c r="H826" s="55"/>
      <c r="I826" s="55"/>
      <c r="J826" s="55"/>
      <c r="K826" s="55"/>
      <c r="L826" s="55"/>
      <c r="M826" s="56"/>
      <c r="N826" s="57"/>
      <c r="O826" s="58"/>
      <c r="P826" s="812"/>
      <c r="Q826" s="812"/>
      <c r="R826" s="812"/>
      <c r="S826" s="59"/>
      <c r="T826" s="59"/>
      <c r="U826" s="57"/>
      <c r="V826" s="58"/>
      <c r="W826" s="58"/>
      <c r="X826" s="116"/>
      <c r="Y826" s="116"/>
      <c r="Z826" s="116"/>
      <c r="AA826" s="116"/>
      <c r="AB826" s="116"/>
      <c r="AC826" s="116"/>
      <c r="AD826" s="58"/>
      <c r="AE826" s="58"/>
      <c r="AF826" s="58"/>
      <c r="AG826" s="116"/>
      <c r="AH826" s="58"/>
      <c r="AI826" s="58"/>
      <c r="AJ826" s="58"/>
      <c r="AZ826" s="40"/>
      <c r="BA826" s="40"/>
      <c r="BB826" s="40"/>
      <c r="BX826" s="36"/>
      <c r="BY826" s="36"/>
      <c r="BZ826" s="36"/>
      <c r="CA826" s="36"/>
      <c r="CB826" s="36"/>
      <c r="CC826" s="36"/>
    </row>
    <row r="827" spans="1:81" x14ac:dyDescent="0.2">
      <c r="A827" s="53"/>
      <c r="B827" s="54"/>
      <c r="C827" s="55"/>
      <c r="D827" s="55"/>
      <c r="E827" s="55"/>
      <c r="F827" s="55"/>
      <c r="G827" s="55"/>
      <c r="H827" s="55"/>
      <c r="I827" s="55"/>
      <c r="J827" s="55"/>
      <c r="K827" s="55"/>
      <c r="L827" s="55"/>
      <c r="M827" s="56"/>
      <c r="N827" s="57"/>
      <c r="O827" s="58"/>
      <c r="P827" s="812"/>
      <c r="Q827" s="812"/>
      <c r="R827" s="812"/>
      <c r="S827" s="59"/>
      <c r="T827" s="59"/>
      <c r="U827" s="57"/>
      <c r="V827" s="58"/>
      <c r="W827" s="58"/>
      <c r="X827" s="116"/>
      <c r="Y827" s="116"/>
      <c r="Z827" s="116"/>
      <c r="AA827" s="116"/>
      <c r="AB827" s="116"/>
      <c r="AC827" s="116"/>
      <c r="AD827" s="58"/>
      <c r="AE827" s="58"/>
      <c r="AF827" s="58"/>
      <c r="AG827" s="116"/>
      <c r="AH827" s="58"/>
      <c r="AI827" s="58"/>
      <c r="AJ827" s="58"/>
      <c r="AZ827" s="40"/>
      <c r="BA827" s="40"/>
      <c r="BB827" s="40"/>
      <c r="BX827" s="36"/>
      <c r="BY827" s="36"/>
      <c r="BZ827" s="36"/>
      <c r="CA827" s="36"/>
      <c r="CB827" s="36"/>
      <c r="CC827" s="36"/>
    </row>
    <row r="828" spans="1:81" x14ac:dyDescent="0.2">
      <c r="A828" s="53"/>
      <c r="B828" s="54"/>
      <c r="C828" s="55"/>
      <c r="D828" s="55"/>
      <c r="E828" s="55"/>
      <c r="F828" s="55"/>
      <c r="G828" s="55"/>
      <c r="H828" s="55"/>
      <c r="I828" s="55"/>
      <c r="J828" s="55"/>
      <c r="K828" s="55"/>
      <c r="L828" s="55"/>
      <c r="M828" s="56"/>
      <c r="N828" s="57"/>
      <c r="O828" s="58"/>
      <c r="P828" s="812"/>
      <c r="Q828" s="812"/>
      <c r="R828" s="812"/>
      <c r="S828" s="59"/>
      <c r="T828" s="59"/>
      <c r="U828" s="57"/>
      <c r="V828" s="58"/>
      <c r="W828" s="58"/>
      <c r="X828" s="116"/>
      <c r="Y828" s="116"/>
      <c r="Z828" s="116"/>
      <c r="AA828" s="116"/>
      <c r="AB828" s="116"/>
      <c r="AC828" s="116"/>
      <c r="AD828" s="58"/>
      <c r="AE828" s="58"/>
      <c r="AF828" s="58"/>
      <c r="AG828" s="116"/>
      <c r="AH828" s="58"/>
      <c r="AI828" s="58"/>
      <c r="AJ828" s="58"/>
      <c r="AZ828" s="40"/>
      <c r="BA828" s="40"/>
      <c r="BB828" s="40"/>
      <c r="BX828" s="36"/>
      <c r="BY828" s="36"/>
      <c r="BZ828" s="36"/>
      <c r="CA828" s="36"/>
      <c r="CB828" s="36"/>
      <c r="CC828" s="36"/>
    </row>
    <row r="829" spans="1:81" x14ac:dyDescent="0.2">
      <c r="A829" s="53"/>
      <c r="B829" s="54"/>
      <c r="C829" s="55"/>
      <c r="D829" s="55"/>
      <c r="E829" s="55"/>
      <c r="F829" s="55"/>
      <c r="G829" s="55"/>
      <c r="H829" s="55"/>
      <c r="I829" s="55"/>
      <c r="J829" s="55"/>
      <c r="K829" s="55"/>
      <c r="L829" s="55"/>
      <c r="M829" s="56"/>
      <c r="N829" s="57"/>
      <c r="O829" s="58"/>
      <c r="P829" s="812"/>
      <c r="Q829" s="812"/>
      <c r="R829" s="812"/>
      <c r="S829" s="59"/>
      <c r="T829" s="59"/>
      <c r="U829" s="57"/>
      <c r="V829" s="58"/>
      <c r="W829" s="58"/>
      <c r="X829" s="116"/>
      <c r="Y829" s="116"/>
      <c r="Z829" s="116"/>
      <c r="AA829" s="116"/>
      <c r="AB829" s="116"/>
      <c r="AC829" s="116"/>
      <c r="AD829" s="58"/>
      <c r="AE829" s="58"/>
      <c r="AF829" s="58"/>
      <c r="AG829" s="116"/>
      <c r="AH829" s="58"/>
      <c r="AI829" s="58"/>
      <c r="AJ829" s="58"/>
      <c r="AZ829" s="40"/>
      <c r="BA829" s="40"/>
      <c r="BB829" s="40"/>
      <c r="BX829" s="36"/>
      <c r="BY829" s="36"/>
      <c r="BZ829" s="36"/>
      <c r="CA829" s="36"/>
      <c r="CB829" s="36"/>
      <c r="CC829" s="36"/>
    </row>
    <row r="830" spans="1:81" x14ac:dyDescent="0.2">
      <c r="A830" s="53"/>
      <c r="B830" s="54"/>
      <c r="C830" s="55"/>
      <c r="D830" s="55"/>
      <c r="E830" s="55"/>
      <c r="F830" s="55"/>
      <c r="G830" s="55"/>
      <c r="H830" s="55"/>
      <c r="I830" s="55"/>
      <c r="J830" s="55"/>
      <c r="K830" s="55"/>
      <c r="L830" s="55"/>
      <c r="M830" s="56"/>
      <c r="N830" s="57"/>
      <c r="O830" s="58"/>
      <c r="P830" s="812"/>
      <c r="Q830" s="812"/>
      <c r="R830" s="812"/>
      <c r="S830" s="59"/>
      <c r="T830" s="59"/>
      <c r="U830" s="57"/>
      <c r="V830" s="58"/>
      <c r="W830" s="58"/>
      <c r="X830" s="116"/>
      <c r="Y830" s="116"/>
      <c r="Z830" s="116"/>
      <c r="AA830" s="116"/>
      <c r="AB830" s="116"/>
      <c r="AC830" s="116"/>
      <c r="AD830" s="58"/>
      <c r="AE830" s="58"/>
      <c r="AF830" s="58"/>
      <c r="AG830" s="116"/>
      <c r="AH830" s="58"/>
      <c r="AI830" s="58"/>
      <c r="AJ830" s="58"/>
      <c r="AZ830" s="40"/>
      <c r="BA830" s="40"/>
      <c r="BB830" s="40"/>
      <c r="BX830" s="36"/>
      <c r="BY830" s="36"/>
      <c r="BZ830" s="36"/>
      <c r="CA830" s="36"/>
      <c r="CB830" s="36"/>
      <c r="CC830" s="36"/>
    </row>
    <row r="831" spans="1:81" x14ac:dyDescent="0.2">
      <c r="A831" s="53"/>
      <c r="B831" s="54"/>
      <c r="C831" s="55"/>
      <c r="D831" s="55"/>
      <c r="E831" s="55"/>
      <c r="F831" s="55"/>
      <c r="G831" s="55"/>
      <c r="H831" s="55"/>
      <c r="I831" s="55"/>
      <c r="J831" s="55"/>
      <c r="K831" s="55"/>
      <c r="L831" s="55"/>
      <c r="M831" s="56"/>
      <c r="N831" s="57"/>
      <c r="O831" s="58"/>
      <c r="P831" s="812"/>
      <c r="Q831" s="812"/>
      <c r="R831" s="812"/>
      <c r="S831" s="59"/>
      <c r="T831" s="59"/>
      <c r="U831" s="57"/>
      <c r="V831" s="58"/>
      <c r="W831" s="58"/>
      <c r="X831" s="116"/>
      <c r="Y831" s="116"/>
      <c r="Z831" s="116"/>
      <c r="AA831" s="116"/>
      <c r="AB831" s="116"/>
      <c r="AC831" s="116"/>
      <c r="AD831" s="58"/>
      <c r="AE831" s="58"/>
      <c r="AF831" s="58"/>
      <c r="AG831" s="116"/>
      <c r="AH831" s="58"/>
      <c r="AI831" s="58"/>
      <c r="AJ831" s="58"/>
      <c r="AZ831" s="40"/>
      <c r="BA831" s="40"/>
      <c r="BB831" s="40"/>
      <c r="BX831" s="36"/>
      <c r="BY831" s="36"/>
      <c r="BZ831" s="36"/>
      <c r="CA831" s="36"/>
      <c r="CB831" s="36"/>
      <c r="CC831" s="36"/>
    </row>
    <row r="832" spans="1:81" x14ac:dyDescent="0.2">
      <c r="A832" s="53"/>
      <c r="B832" s="54"/>
      <c r="C832" s="55"/>
      <c r="D832" s="55"/>
      <c r="E832" s="55"/>
      <c r="F832" s="55"/>
      <c r="G832" s="55"/>
      <c r="H832" s="55"/>
      <c r="I832" s="55"/>
      <c r="J832" s="55"/>
      <c r="K832" s="55"/>
      <c r="L832" s="55"/>
      <c r="M832" s="56"/>
      <c r="N832" s="57"/>
      <c r="O832" s="58"/>
      <c r="P832" s="812"/>
      <c r="Q832" s="812"/>
      <c r="R832" s="812"/>
      <c r="S832" s="59"/>
      <c r="T832" s="59"/>
      <c r="U832" s="57"/>
      <c r="V832" s="58"/>
      <c r="W832" s="58"/>
      <c r="X832" s="116"/>
      <c r="Y832" s="116"/>
      <c r="Z832" s="116"/>
      <c r="AA832" s="116"/>
      <c r="AB832" s="116"/>
      <c r="AC832" s="116"/>
      <c r="AD832" s="58"/>
      <c r="AE832" s="58"/>
      <c r="AF832" s="58"/>
      <c r="AG832" s="116"/>
      <c r="AH832" s="58"/>
      <c r="AI832" s="58"/>
      <c r="AJ832" s="58"/>
      <c r="AZ832" s="40"/>
      <c r="BA832" s="40"/>
      <c r="BB832" s="40"/>
      <c r="BX832" s="36"/>
      <c r="BY832" s="36"/>
      <c r="BZ832" s="36"/>
      <c r="CA832" s="36"/>
      <c r="CB832" s="36"/>
      <c r="CC832" s="36"/>
    </row>
    <row r="833" spans="1:81" x14ac:dyDescent="0.2">
      <c r="A833" s="53"/>
      <c r="B833" s="54"/>
      <c r="C833" s="55"/>
      <c r="D833" s="55"/>
      <c r="E833" s="55"/>
      <c r="F833" s="55"/>
      <c r="G833" s="55"/>
      <c r="H833" s="55"/>
      <c r="I833" s="55"/>
      <c r="J833" s="55"/>
      <c r="K833" s="55"/>
      <c r="L833" s="55"/>
      <c r="M833" s="56"/>
      <c r="N833" s="57"/>
      <c r="O833" s="58"/>
      <c r="P833" s="812"/>
      <c r="Q833" s="812"/>
      <c r="R833" s="812"/>
      <c r="S833" s="59"/>
      <c r="T833" s="59"/>
      <c r="U833" s="57"/>
      <c r="V833" s="58"/>
      <c r="W833" s="58"/>
      <c r="X833" s="116"/>
      <c r="Y833" s="116"/>
      <c r="Z833" s="116"/>
      <c r="AA833" s="116"/>
      <c r="AB833" s="116"/>
      <c r="AC833" s="116"/>
      <c r="AD833" s="58"/>
      <c r="AE833" s="58"/>
      <c r="AF833" s="58"/>
      <c r="AG833" s="116"/>
      <c r="AH833" s="58"/>
      <c r="AI833" s="58"/>
      <c r="AJ833" s="58"/>
      <c r="AZ833" s="40"/>
      <c r="BA833" s="40"/>
      <c r="BB833" s="40"/>
      <c r="BX833" s="36"/>
      <c r="BY833" s="36"/>
      <c r="BZ833" s="36"/>
      <c r="CA833" s="36"/>
      <c r="CB833" s="36"/>
      <c r="CC833" s="36"/>
    </row>
    <row r="834" spans="1:81" x14ac:dyDescent="0.2">
      <c r="A834" s="53"/>
      <c r="B834" s="54"/>
      <c r="C834" s="55"/>
      <c r="D834" s="55"/>
      <c r="E834" s="55"/>
      <c r="F834" s="55"/>
      <c r="G834" s="55"/>
      <c r="H834" s="55"/>
      <c r="I834" s="55"/>
      <c r="J834" s="55"/>
      <c r="K834" s="55"/>
      <c r="L834" s="55"/>
      <c r="M834" s="56"/>
      <c r="N834" s="57"/>
      <c r="O834" s="58"/>
      <c r="P834" s="812"/>
      <c r="Q834" s="812"/>
      <c r="R834" s="812"/>
      <c r="S834" s="59"/>
      <c r="T834" s="59"/>
      <c r="U834" s="57"/>
      <c r="V834" s="58"/>
      <c r="W834" s="58"/>
      <c r="X834" s="116"/>
      <c r="Y834" s="116"/>
      <c r="Z834" s="116"/>
      <c r="AA834" s="116"/>
      <c r="AB834" s="116"/>
      <c r="AC834" s="116"/>
      <c r="AD834" s="58"/>
      <c r="AE834" s="58"/>
      <c r="AF834" s="58"/>
      <c r="AG834" s="116"/>
      <c r="AH834" s="58"/>
      <c r="AI834" s="58"/>
      <c r="AJ834" s="58"/>
      <c r="AZ834" s="40"/>
      <c r="BA834" s="40"/>
      <c r="BB834" s="40"/>
      <c r="BX834" s="36"/>
      <c r="BY834" s="36"/>
      <c r="BZ834" s="36"/>
      <c r="CA834" s="36"/>
      <c r="CB834" s="36"/>
      <c r="CC834" s="36"/>
    </row>
    <row r="835" spans="1:81" x14ac:dyDescent="0.2">
      <c r="A835" s="53"/>
      <c r="B835" s="54"/>
      <c r="C835" s="55"/>
      <c r="D835" s="55"/>
      <c r="E835" s="55"/>
      <c r="F835" s="55"/>
      <c r="G835" s="55"/>
      <c r="H835" s="55"/>
      <c r="I835" s="55"/>
      <c r="J835" s="55"/>
      <c r="K835" s="55"/>
      <c r="L835" s="55"/>
      <c r="M835" s="56"/>
      <c r="N835" s="57"/>
      <c r="O835" s="58"/>
      <c r="P835" s="812"/>
      <c r="Q835" s="812"/>
      <c r="R835" s="812"/>
      <c r="S835" s="59"/>
      <c r="T835" s="59"/>
      <c r="U835" s="57"/>
      <c r="V835" s="58"/>
      <c r="W835" s="58"/>
      <c r="X835" s="116"/>
      <c r="Y835" s="116"/>
      <c r="Z835" s="116"/>
      <c r="AA835" s="116"/>
      <c r="AB835" s="116"/>
      <c r="AC835" s="116"/>
      <c r="AD835" s="58"/>
      <c r="AE835" s="58"/>
      <c r="AF835" s="58"/>
      <c r="AG835" s="116"/>
      <c r="AH835" s="58"/>
      <c r="AI835" s="58"/>
      <c r="AJ835" s="58"/>
      <c r="AZ835" s="40"/>
      <c r="BA835" s="40"/>
      <c r="BB835" s="40"/>
      <c r="BX835" s="36"/>
      <c r="BY835" s="36"/>
      <c r="BZ835" s="36"/>
      <c r="CA835" s="36"/>
      <c r="CB835" s="36"/>
      <c r="CC835" s="36"/>
    </row>
    <row r="836" spans="1:81" x14ac:dyDescent="0.2">
      <c r="A836" s="53"/>
      <c r="B836" s="54"/>
      <c r="C836" s="55"/>
      <c r="D836" s="55"/>
      <c r="E836" s="55"/>
      <c r="F836" s="55"/>
      <c r="G836" s="55"/>
      <c r="H836" s="55"/>
      <c r="I836" s="55"/>
      <c r="J836" s="55"/>
      <c r="K836" s="55"/>
      <c r="L836" s="55"/>
      <c r="M836" s="56"/>
      <c r="N836" s="57"/>
      <c r="O836" s="58"/>
      <c r="P836" s="812"/>
      <c r="Q836" s="812"/>
      <c r="R836" s="812"/>
      <c r="S836" s="59"/>
      <c r="T836" s="59"/>
      <c r="U836" s="57"/>
      <c r="V836" s="58"/>
      <c r="W836" s="58"/>
      <c r="X836" s="116"/>
      <c r="Y836" s="116"/>
      <c r="Z836" s="116"/>
      <c r="AA836" s="116"/>
      <c r="AB836" s="116"/>
      <c r="AC836" s="116"/>
      <c r="AD836" s="58"/>
      <c r="AE836" s="58"/>
      <c r="AF836" s="58"/>
      <c r="AG836" s="116"/>
      <c r="AH836" s="58"/>
      <c r="AI836" s="58"/>
      <c r="AJ836" s="58"/>
      <c r="AZ836" s="40"/>
      <c r="BA836" s="40"/>
      <c r="BB836" s="40"/>
      <c r="BX836" s="36"/>
      <c r="BY836" s="36"/>
      <c r="BZ836" s="36"/>
      <c r="CA836" s="36"/>
      <c r="CB836" s="36"/>
      <c r="CC836" s="36"/>
    </row>
    <row r="837" spans="1:81" x14ac:dyDescent="0.2">
      <c r="A837" s="53"/>
      <c r="B837" s="54"/>
      <c r="C837" s="55"/>
      <c r="D837" s="55"/>
      <c r="E837" s="55"/>
      <c r="F837" s="55"/>
      <c r="G837" s="55"/>
      <c r="H837" s="55"/>
      <c r="I837" s="55"/>
      <c r="J837" s="55"/>
      <c r="K837" s="55"/>
      <c r="L837" s="55"/>
      <c r="M837" s="56"/>
      <c r="N837" s="57"/>
      <c r="O837" s="58"/>
      <c r="P837" s="812"/>
      <c r="Q837" s="812"/>
      <c r="R837" s="812"/>
      <c r="S837" s="59"/>
      <c r="T837" s="59"/>
      <c r="U837" s="57"/>
      <c r="V837" s="58"/>
      <c r="W837" s="58"/>
      <c r="X837" s="116"/>
      <c r="Y837" s="116"/>
      <c r="Z837" s="116"/>
      <c r="AA837" s="116"/>
      <c r="AB837" s="116"/>
      <c r="AC837" s="116"/>
      <c r="AD837" s="58"/>
      <c r="AE837" s="58"/>
      <c r="AF837" s="58"/>
      <c r="AG837" s="116"/>
      <c r="AH837" s="58"/>
      <c r="AI837" s="58"/>
      <c r="AJ837" s="58"/>
      <c r="AZ837" s="40"/>
      <c r="BA837" s="40"/>
      <c r="BB837" s="40"/>
      <c r="BX837" s="36"/>
      <c r="BY837" s="36"/>
      <c r="BZ837" s="36"/>
      <c r="CA837" s="36"/>
      <c r="CB837" s="36"/>
      <c r="CC837" s="36"/>
    </row>
    <row r="838" spans="1:81" x14ac:dyDescent="0.2">
      <c r="A838" s="53"/>
      <c r="B838" s="54"/>
      <c r="C838" s="55"/>
      <c r="D838" s="55"/>
      <c r="E838" s="55"/>
      <c r="F838" s="55"/>
      <c r="G838" s="55"/>
      <c r="H838" s="55"/>
      <c r="I838" s="55"/>
      <c r="J838" s="55"/>
      <c r="K838" s="55"/>
      <c r="L838" s="55"/>
      <c r="M838" s="56"/>
      <c r="N838" s="57"/>
      <c r="O838" s="58"/>
      <c r="P838" s="812"/>
      <c r="Q838" s="812"/>
      <c r="R838" s="812"/>
      <c r="S838" s="59"/>
      <c r="T838" s="59"/>
      <c r="U838" s="57"/>
      <c r="V838" s="58"/>
      <c r="W838" s="58"/>
      <c r="X838" s="116"/>
      <c r="Y838" s="116"/>
      <c r="Z838" s="116"/>
      <c r="AA838" s="116"/>
      <c r="AB838" s="116"/>
      <c r="AC838" s="116"/>
      <c r="AD838" s="58"/>
      <c r="AE838" s="58"/>
      <c r="AF838" s="58"/>
      <c r="AG838" s="116"/>
      <c r="AH838" s="58"/>
      <c r="AI838" s="58"/>
      <c r="AJ838" s="58"/>
      <c r="AZ838" s="40"/>
      <c r="BA838" s="40"/>
      <c r="BB838" s="40"/>
      <c r="BX838" s="36"/>
      <c r="BY838" s="36"/>
      <c r="BZ838" s="36"/>
      <c r="CA838" s="36"/>
      <c r="CB838" s="36"/>
      <c r="CC838" s="36"/>
    </row>
    <row r="839" spans="1:81" x14ac:dyDescent="0.2">
      <c r="A839" s="53"/>
      <c r="B839" s="54"/>
      <c r="C839" s="55"/>
      <c r="D839" s="55"/>
      <c r="E839" s="55"/>
      <c r="F839" s="55"/>
      <c r="G839" s="55"/>
      <c r="H839" s="55"/>
      <c r="I839" s="55"/>
      <c r="J839" s="55"/>
      <c r="K839" s="55"/>
      <c r="L839" s="55"/>
      <c r="M839" s="56"/>
      <c r="N839" s="57"/>
      <c r="O839" s="58"/>
      <c r="P839" s="812"/>
      <c r="Q839" s="812"/>
      <c r="R839" s="812"/>
      <c r="S839" s="59"/>
      <c r="T839" s="59"/>
      <c r="U839" s="57"/>
      <c r="V839" s="58"/>
      <c r="W839" s="58"/>
      <c r="X839" s="116"/>
      <c r="Y839" s="116"/>
      <c r="Z839" s="116"/>
      <c r="AA839" s="116"/>
      <c r="AB839" s="116"/>
      <c r="AC839" s="116"/>
      <c r="AD839" s="58"/>
      <c r="AE839" s="58"/>
      <c r="AF839" s="58"/>
      <c r="AG839" s="116"/>
      <c r="AH839" s="58"/>
      <c r="AI839" s="58"/>
      <c r="AJ839" s="58"/>
      <c r="AZ839" s="40"/>
      <c r="BA839" s="40"/>
      <c r="BB839" s="40"/>
      <c r="BX839" s="36"/>
      <c r="BY839" s="36"/>
      <c r="BZ839" s="36"/>
      <c r="CA839" s="36"/>
      <c r="CB839" s="36"/>
      <c r="CC839" s="36"/>
    </row>
    <row r="840" spans="1:81" x14ac:dyDescent="0.2">
      <c r="A840" s="53"/>
      <c r="B840" s="54"/>
      <c r="C840" s="55"/>
      <c r="D840" s="55"/>
      <c r="E840" s="55"/>
      <c r="F840" s="55"/>
      <c r="G840" s="55"/>
      <c r="H840" s="55"/>
      <c r="I840" s="55"/>
      <c r="J840" s="55"/>
      <c r="K840" s="55"/>
      <c r="L840" s="55"/>
      <c r="M840" s="56"/>
      <c r="N840" s="57"/>
      <c r="O840" s="58"/>
      <c r="P840" s="812"/>
      <c r="Q840" s="812"/>
      <c r="R840" s="812"/>
      <c r="S840" s="59"/>
      <c r="T840" s="59"/>
      <c r="U840" s="57"/>
      <c r="V840" s="58"/>
      <c r="W840" s="58"/>
      <c r="X840" s="116"/>
      <c r="Y840" s="116"/>
      <c r="Z840" s="116"/>
      <c r="AA840" s="116"/>
      <c r="AB840" s="116"/>
      <c r="AC840" s="116"/>
      <c r="AD840" s="58"/>
      <c r="AE840" s="58"/>
      <c r="AF840" s="58"/>
      <c r="AG840" s="116"/>
      <c r="AH840" s="58"/>
      <c r="AI840" s="58"/>
      <c r="AJ840" s="58"/>
      <c r="AZ840" s="40"/>
      <c r="BA840" s="40"/>
      <c r="BB840" s="40"/>
      <c r="BX840" s="36"/>
      <c r="BY840" s="36"/>
      <c r="BZ840" s="36"/>
      <c r="CA840" s="36"/>
      <c r="CB840" s="36"/>
      <c r="CC840" s="36"/>
    </row>
    <row r="841" spans="1:81" x14ac:dyDescent="0.2">
      <c r="A841" s="53"/>
      <c r="B841" s="54"/>
      <c r="C841" s="55"/>
      <c r="D841" s="55"/>
      <c r="E841" s="55"/>
      <c r="F841" s="55"/>
      <c r="G841" s="55"/>
      <c r="H841" s="55"/>
      <c r="I841" s="55"/>
      <c r="J841" s="55"/>
      <c r="K841" s="55"/>
      <c r="L841" s="55"/>
      <c r="M841" s="56"/>
      <c r="N841" s="57"/>
      <c r="O841" s="58"/>
      <c r="P841" s="812"/>
      <c r="Q841" s="812"/>
      <c r="R841" s="812"/>
      <c r="S841" s="59"/>
      <c r="T841" s="59"/>
      <c r="U841" s="57"/>
      <c r="V841" s="58"/>
      <c r="W841" s="58"/>
      <c r="X841" s="116"/>
      <c r="Y841" s="116"/>
      <c r="Z841" s="116"/>
      <c r="AA841" s="116"/>
      <c r="AB841" s="116"/>
      <c r="AC841" s="116"/>
      <c r="AD841" s="58"/>
      <c r="AE841" s="58"/>
      <c r="AF841" s="58"/>
      <c r="AG841" s="116"/>
      <c r="AH841" s="58"/>
      <c r="AI841" s="58"/>
      <c r="AJ841" s="58"/>
      <c r="AZ841" s="40"/>
      <c r="BA841" s="40"/>
      <c r="BB841" s="40"/>
      <c r="BX841" s="36"/>
      <c r="BY841" s="36"/>
      <c r="BZ841" s="36"/>
      <c r="CA841" s="36"/>
      <c r="CB841" s="36"/>
      <c r="CC841" s="36"/>
    </row>
    <row r="842" spans="1:81" x14ac:dyDescent="0.2">
      <c r="A842" s="53"/>
      <c r="B842" s="54"/>
      <c r="C842" s="55"/>
      <c r="D842" s="55"/>
      <c r="E842" s="55"/>
      <c r="F842" s="55"/>
      <c r="G842" s="55"/>
      <c r="H842" s="55"/>
      <c r="I842" s="55"/>
      <c r="J842" s="55"/>
      <c r="K842" s="55"/>
      <c r="L842" s="55"/>
      <c r="M842" s="56"/>
      <c r="N842" s="57"/>
      <c r="O842" s="58"/>
      <c r="P842" s="812"/>
      <c r="Q842" s="812"/>
      <c r="R842" s="812"/>
      <c r="S842" s="59"/>
      <c r="T842" s="59"/>
      <c r="U842" s="57"/>
      <c r="V842" s="58"/>
      <c r="W842" s="58"/>
      <c r="X842" s="116"/>
      <c r="Y842" s="116"/>
      <c r="Z842" s="116"/>
      <c r="AA842" s="116"/>
      <c r="AB842" s="116"/>
      <c r="AC842" s="116"/>
      <c r="AD842" s="58"/>
      <c r="AE842" s="58"/>
      <c r="AF842" s="58"/>
      <c r="AG842" s="116"/>
      <c r="AH842" s="58"/>
      <c r="AI842" s="58"/>
      <c r="AJ842" s="58"/>
      <c r="AZ842" s="40"/>
      <c r="BA842" s="40"/>
      <c r="BB842" s="40"/>
      <c r="BX842" s="36"/>
      <c r="BY842" s="36"/>
      <c r="BZ842" s="36"/>
      <c r="CA842" s="36"/>
      <c r="CB842" s="36"/>
      <c r="CC842" s="36"/>
    </row>
    <row r="843" spans="1:81" x14ac:dyDescent="0.2">
      <c r="A843" s="53"/>
      <c r="B843" s="54"/>
      <c r="C843" s="55"/>
      <c r="D843" s="55"/>
      <c r="E843" s="55"/>
      <c r="F843" s="55"/>
      <c r="G843" s="55"/>
      <c r="H843" s="55"/>
      <c r="I843" s="55"/>
      <c r="J843" s="55"/>
      <c r="K843" s="55"/>
      <c r="L843" s="55"/>
      <c r="M843" s="56"/>
      <c r="N843" s="57"/>
      <c r="O843" s="58"/>
      <c r="P843" s="812"/>
      <c r="Q843" s="812"/>
      <c r="R843" s="812"/>
      <c r="S843" s="59"/>
      <c r="T843" s="59"/>
      <c r="U843" s="57"/>
      <c r="V843" s="58"/>
      <c r="W843" s="58"/>
      <c r="X843" s="116"/>
      <c r="Y843" s="116"/>
      <c r="Z843" s="116"/>
      <c r="AA843" s="116"/>
      <c r="AB843" s="116"/>
      <c r="AC843" s="116"/>
      <c r="AD843" s="58"/>
      <c r="AE843" s="58"/>
      <c r="AF843" s="58"/>
      <c r="AG843" s="116"/>
      <c r="AH843" s="58"/>
      <c r="AI843" s="58"/>
      <c r="AJ843" s="58"/>
      <c r="AZ843" s="40"/>
      <c r="BA843" s="40"/>
      <c r="BB843" s="40"/>
      <c r="BX843" s="36"/>
      <c r="BY843" s="36"/>
      <c r="BZ843" s="36"/>
      <c r="CA843" s="36"/>
      <c r="CB843" s="36"/>
      <c r="CC843" s="36"/>
    </row>
    <row r="844" spans="1:81" x14ac:dyDescent="0.2">
      <c r="A844" s="53"/>
      <c r="B844" s="54"/>
      <c r="C844" s="55"/>
      <c r="D844" s="55"/>
      <c r="E844" s="55"/>
      <c r="F844" s="55"/>
      <c r="G844" s="55"/>
      <c r="H844" s="55"/>
      <c r="I844" s="55"/>
      <c r="J844" s="55"/>
      <c r="K844" s="55"/>
      <c r="L844" s="55"/>
      <c r="M844" s="56"/>
      <c r="N844" s="57"/>
      <c r="O844" s="58"/>
      <c r="P844" s="812"/>
      <c r="Q844" s="812"/>
      <c r="R844" s="812"/>
      <c r="S844" s="59"/>
      <c r="T844" s="59"/>
      <c r="U844" s="57"/>
      <c r="V844" s="58"/>
      <c r="W844" s="58"/>
      <c r="X844" s="116"/>
      <c r="Y844" s="116"/>
      <c r="Z844" s="116"/>
      <c r="AA844" s="116"/>
      <c r="AB844" s="116"/>
      <c r="AC844" s="116"/>
      <c r="AD844" s="58"/>
      <c r="AE844" s="58"/>
      <c r="AF844" s="58"/>
      <c r="AG844" s="116"/>
      <c r="AH844" s="58"/>
      <c r="AI844" s="58"/>
      <c r="AJ844" s="58"/>
      <c r="AZ844" s="40"/>
      <c r="BA844" s="40"/>
      <c r="BB844" s="40"/>
      <c r="BX844" s="36"/>
      <c r="BY844" s="36"/>
      <c r="BZ844" s="36"/>
      <c r="CA844" s="36"/>
      <c r="CB844" s="36"/>
      <c r="CC844" s="36"/>
    </row>
    <row r="845" spans="1:81" x14ac:dyDescent="0.2">
      <c r="A845" s="53"/>
      <c r="B845" s="54"/>
      <c r="C845" s="55"/>
      <c r="D845" s="55"/>
      <c r="E845" s="55"/>
      <c r="F845" s="55"/>
      <c r="G845" s="55"/>
      <c r="H845" s="55"/>
      <c r="I845" s="55"/>
      <c r="J845" s="55"/>
      <c r="K845" s="55"/>
      <c r="L845" s="55"/>
      <c r="M845" s="56"/>
      <c r="N845" s="57"/>
      <c r="O845" s="58"/>
      <c r="P845" s="812"/>
      <c r="Q845" s="812"/>
      <c r="R845" s="812"/>
      <c r="S845" s="59"/>
      <c r="T845" s="59"/>
      <c r="U845" s="57"/>
      <c r="V845" s="58"/>
      <c r="W845" s="58"/>
      <c r="X845" s="116"/>
      <c r="Y845" s="116"/>
      <c r="Z845" s="116"/>
      <c r="AA845" s="116"/>
      <c r="AB845" s="116"/>
      <c r="AC845" s="116"/>
      <c r="AD845" s="58"/>
      <c r="AE845" s="58"/>
      <c r="AF845" s="58"/>
      <c r="AG845" s="116"/>
      <c r="AH845" s="58"/>
      <c r="AI845" s="58"/>
      <c r="AJ845" s="58"/>
      <c r="AZ845" s="40"/>
      <c r="BA845" s="40"/>
      <c r="BB845" s="40"/>
      <c r="BX845" s="36"/>
      <c r="BY845" s="36"/>
      <c r="BZ845" s="36"/>
      <c r="CA845" s="36"/>
      <c r="CB845" s="36"/>
      <c r="CC845" s="36"/>
    </row>
    <row r="846" spans="1:81" x14ac:dyDescent="0.2">
      <c r="A846" s="53"/>
      <c r="B846" s="54"/>
      <c r="C846" s="55"/>
      <c r="D846" s="55"/>
      <c r="E846" s="55"/>
      <c r="F846" s="55"/>
      <c r="G846" s="55"/>
      <c r="H846" s="55"/>
      <c r="I846" s="55"/>
      <c r="J846" s="55"/>
      <c r="K846" s="55"/>
      <c r="L846" s="55"/>
      <c r="M846" s="56"/>
      <c r="N846" s="57"/>
      <c r="O846" s="58"/>
      <c r="P846" s="812"/>
      <c r="Q846" s="812"/>
      <c r="R846" s="812"/>
      <c r="S846" s="59"/>
      <c r="T846" s="59"/>
      <c r="U846" s="57"/>
      <c r="V846" s="58"/>
      <c r="W846" s="58"/>
      <c r="X846" s="116"/>
      <c r="Y846" s="116"/>
      <c r="Z846" s="116"/>
      <c r="AA846" s="116"/>
      <c r="AB846" s="116"/>
      <c r="AC846" s="116"/>
      <c r="AD846" s="58"/>
      <c r="AE846" s="58"/>
      <c r="AF846" s="58"/>
      <c r="AG846" s="116"/>
      <c r="AH846" s="58"/>
      <c r="AI846" s="58"/>
      <c r="AJ846" s="58"/>
      <c r="AZ846" s="40"/>
      <c r="BA846" s="40"/>
      <c r="BB846" s="40"/>
      <c r="BX846" s="36"/>
      <c r="BY846" s="36"/>
      <c r="BZ846" s="36"/>
      <c r="CA846" s="36"/>
      <c r="CB846" s="36"/>
      <c r="CC846" s="36"/>
    </row>
    <row r="847" spans="1:81" x14ac:dyDescent="0.2">
      <c r="A847" s="53"/>
      <c r="B847" s="54"/>
      <c r="C847" s="55"/>
      <c r="D847" s="55"/>
      <c r="E847" s="55"/>
      <c r="F847" s="55"/>
      <c r="G847" s="55"/>
      <c r="H847" s="55"/>
      <c r="I847" s="55"/>
      <c r="J847" s="55"/>
      <c r="K847" s="55"/>
      <c r="L847" s="55"/>
      <c r="M847" s="56"/>
      <c r="N847" s="57"/>
      <c r="O847" s="58"/>
      <c r="P847" s="812"/>
      <c r="Q847" s="812"/>
      <c r="R847" s="812"/>
      <c r="S847" s="59"/>
      <c r="T847" s="59"/>
      <c r="U847" s="57"/>
      <c r="V847" s="58"/>
      <c r="W847" s="58"/>
      <c r="X847" s="116"/>
      <c r="Y847" s="116"/>
      <c r="Z847" s="116"/>
      <c r="AA847" s="116"/>
      <c r="AB847" s="116"/>
      <c r="AC847" s="116"/>
      <c r="AD847" s="58"/>
      <c r="AE847" s="58"/>
      <c r="AF847" s="58"/>
      <c r="AG847" s="116"/>
      <c r="AH847" s="58"/>
      <c r="AI847" s="58"/>
      <c r="AJ847" s="58"/>
      <c r="AZ847" s="40"/>
      <c r="BA847" s="40"/>
      <c r="BB847" s="40"/>
      <c r="BX847" s="36"/>
      <c r="BY847" s="36"/>
      <c r="BZ847" s="36"/>
      <c r="CA847" s="36"/>
      <c r="CB847" s="36"/>
      <c r="CC847" s="36"/>
    </row>
    <row r="848" spans="1:81" x14ac:dyDescent="0.2">
      <c r="A848" s="53"/>
      <c r="B848" s="54"/>
      <c r="C848" s="55"/>
      <c r="D848" s="55"/>
      <c r="E848" s="55"/>
      <c r="F848" s="55"/>
      <c r="G848" s="55"/>
      <c r="H848" s="55"/>
      <c r="I848" s="55"/>
      <c r="J848" s="55"/>
      <c r="K848" s="55"/>
      <c r="L848" s="55"/>
      <c r="M848" s="56"/>
      <c r="N848" s="57"/>
      <c r="O848" s="58"/>
      <c r="P848" s="812"/>
      <c r="Q848" s="812"/>
      <c r="R848" s="812"/>
      <c r="S848" s="59"/>
      <c r="T848" s="59"/>
      <c r="U848" s="57"/>
      <c r="V848" s="58"/>
      <c r="W848" s="58"/>
      <c r="X848" s="116"/>
      <c r="Y848" s="116"/>
      <c r="Z848" s="116"/>
      <c r="AA848" s="116"/>
      <c r="AB848" s="116"/>
      <c r="AC848" s="116"/>
      <c r="AD848" s="58"/>
      <c r="AE848" s="58"/>
      <c r="AF848" s="58"/>
      <c r="AG848" s="116"/>
      <c r="AH848" s="58"/>
      <c r="AI848" s="58"/>
      <c r="AJ848" s="58"/>
      <c r="AZ848" s="40"/>
      <c r="BA848" s="40"/>
      <c r="BB848" s="40"/>
      <c r="BX848" s="36"/>
      <c r="BY848" s="36"/>
      <c r="BZ848" s="36"/>
      <c r="CA848" s="36"/>
      <c r="CB848" s="36"/>
      <c r="CC848" s="36"/>
    </row>
    <row r="849" spans="1:81" x14ac:dyDescent="0.2">
      <c r="A849" s="53"/>
      <c r="B849" s="54"/>
      <c r="C849" s="55"/>
      <c r="D849" s="55"/>
      <c r="E849" s="55"/>
      <c r="F849" s="55"/>
      <c r="G849" s="55"/>
      <c r="H849" s="55"/>
      <c r="I849" s="55"/>
      <c r="J849" s="55"/>
      <c r="K849" s="55"/>
      <c r="L849" s="55"/>
      <c r="M849" s="56"/>
      <c r="N849" s="57"/>
      <c r="O849" s="58"/>
      <c r="P849" s="812"/>
      <c r="Q849" s="812"/>
      <c r="R849" s="812"/>
      <c r="S849" s="59"/>
      <c r="T849" s="59"/>
      <c r="U849" s="57"/>
      <c r="V849" s="58"/>
      <c r="W849" s="58"/>
      <c r="X849" s="116"/>
      <c r="Y849" s="116"/>
      <c r="Z849" s="116"/>
      <c r="AA849" s="116"/>
      <c r="AB849" s="116"/>
      <c r="AC849" s="116"/>
      <c r="AD849" s="58"/>
      <c r="AE849" s="58"/>
      <c r="AF849" s="58"/>
      <c r="AG849" s="116"/>
      <c r="AH849" s="58"/>
      <c r="AI849" s="58"/>
      <c r="AJ849" s="58"/>
      <c r="AZ849" s="40"/>
      <c r="BA849" s="40"/>
      <c r="BB849" s="40"/>
      <c r="BX849" s="36"/>
      <c r="BY849" s="36"/>
      <c r="BZ849" s="36"/>
      <c r="CA849" s="36"/>
      <c r="CB849" s="36"/>
      <c r="CC849" s="36"/>
    </row>
    <row r="850" spans="1:81" x14ac:dyDescent="0.2">
      <c r="A850" s="53"/>
      <c r="B850" s="54"/>
      <c r="C850" s="55"/>
      <c r="D850" s="55"/>
      <c r="E850" s="55"/>
      <c r="F850" s="55"/>
      <c r="G850" s="55"/>
      <c r="H850" s="55"/>
      <c r="I850" s="55"/>
      <c r="J850" s="55"/>
      <c r="K850" s="55"/>
      <c r="L850" s="55"/>
      <c r="M850" s="56"/>
      <c r="N850" s="57"/>
      <c r="O850" s="58"/>
      <c r="P850" s="812"/>
      <c r="Q850" s="812"/>
      <c r="R850" s="812"/>
      <c r="S850" s="59"/>
      <c r="T850" s="59"/>
      <c r="U850" s="57"/>
      <c r="V850" s="58"/>
      <c r="W850" s="58"/>
      <c r="X850" s="116"/>
      <c r="Y850" s="116"/>
      <c r="Z850" s="116"/>
      <c r="AA850" s="116"/>
      <c r="AB850" s="116"/>
      <c r="AC850" s="116"/>
      <c r="AD850" s="58"/>
      <c r="AE850" s="58"/>
      <c r="AF850" s="58"/>
      <c r="AG850" s="116"/>
      <c r="AH850" s="58"/>
      <c r="AI850" s="58"/>
      <c r="AJ850" s="58"/>
      <c r="AZ850" s="40"/>
      <c r="BA850" s="40"/>
      <c r="BB850" s="40"/>
      <c r="BX850" s="36"/>
      <c r="BY850" s="36"/>
      <c r="BZ850" s="36"/>
      <c r="CA850" s="36"/>
      <c r="CB850" s="36"/>
      <c r="CC850" s="36"/>
    </row>
    <row r="851" spans="1:81" x14ac:dyDescent="0.2">
      <c r="A851" s="53"/>
      <c r="B851" s="54"/>
      <c r="C851" s="55"/>
      <c r="D851" s="55"/>
      <c r="E851" s="55"/>
      <c r="F851" s="55"/>
      <c r="G851" s="55"/>
      <c r="H851" s="55"/>
      <c r="I851" s="55"/>
      <c r="J851" s="55"/>
      <c r="K851" s="55"/>
      <c r="L851" s="55"/>
      <c r="M851" s="56"/>
      <c r="N851" s="57"/>
      <c r="O851" s="58"/>
      <c r="P851" s="812"/>
      <c r="Q851" s="812"/>
      <c r="R851" s="812"/>
      <c r="S851" s="59"/>
      <c r="T851" s="59"/>
      <c r="U851" s="57"/>
      <c r="V851" s="58"/>
      <c r="W851" s="58"/>
      <c r="X851" s="116"/>
      <c r="Y851" s="116"/>
      <c r="Z851" s="116"/>
      <c r="AA851" s="116"/>
      <c r="AB851" s="116"/>
      <c r="AC851" s="116"/>
      <c r="AD851" s="58"/>
      <c r="AE851" s="58"/>
      <c r="AF851" s="58"/>
      <c r="AG851" s="116"/>
      <c r="AH851" s="58"/>
      <c r="AI851" s="58"/>
      <c r="AJ851" s="58"/>
      <c r="AZ851" s="40"/>
      <c r="BA851" s="40"/>
      <c r="BB851" s="40"/>
      <c r="BX851" s="36"/>
      <c r="BY851" s="36"/>
      <c r="BZ851" s="36"/>
      <c r="CA851" s="36"/>
      <c r="CB851" s="36"/>
      <c r="CC851" s="36"/>
    </row>
    <row r="852" spans="1:81" x14ac:dyDescent="0.2">
      <c r="A852" s="53"/>
      <c r="B852" s="54"/>
      <c r="C852" s="55"/>
      <c r="D852" s="55"/>
      <c r="E852" s="55"/>
      <c r="F852" s="55"/>
      <c r="G852" s="55"/>
      <c r="H852" s="55"/>
      <c r="I852" s="55"/>
      <c r="J852" s="55"/>
      <c r="K852" s="55"/>
      <c r="L852" s="55"/>
      <c r="M852" s="56"/>
      <c r="N852" s="57"/>
      <c r="O852" s="58"/>
      <c r="P852" s="812"/>
      <c r="Q852" s="812"/>
      <c r="R852" s="812"/>
      <c r="S852" s="59"/>
      <c r="T852" s="59"/>
      <c r="U852" s="57"/>
      <c r="V852" s="58"/>
      <c r="W852" s="58"/>
      <c r="X852" s="116"/>
      <c r="Y852" s="116"/>
      <c r="Z852" s="116"/>
      <c r="AA852" s="116"/>
      <c r="AB852" s="116"/>
      <c r="AC852" s="116"/>
      <c r="AD852" s="58"/>
      <c r="AE852" s="58"/>
      <c r="AF852" s="58"/>
      <c r="AG852" s="116"/>
      <c r="AH852" s="58"/>
      <c r="AI852" s="58"/>
      <c r="AJ852" s="58"/>
      <c r="AZ852" s="40"/>
      <c r="BA852" s="40"/>
      <c r="BB852" s="40"/>
      <c r="BX852" s="36"/>
      <c r="BY852" s="36"/>
      <c r="BZ852" s="36"/>
      <c r="CA852" s="36"/>
      <c r="CB852" s="36"/>
      <c r="CC852" s="36"/>
    </row>
    <row r="853" spans="1:81" x14ac:dyDescent="0.2">
      <c r="A853" s="53"/>
      <c r="B853" s="54"/>
      <c r="C853" s="55"/>
      <c r="D853" s="55"/>
      <c r="E853" s="55"/>
      <c r="F853" s="55"/>
      <c r="G853" s="55"/>
      <c r="H853" s="55"/>
      <c r="I853" s="55"/>
      <c r="J853" s="55"/>
      <c r="K853" s="55"/>
      <c r="L853" s="55"/>
      <c r="M853" s="56"/>
      <c r="N853" s="57"/>
      <c r="O853" s="58"/>
      <c r="P853" s="812"/>
      <c r="Q853" s="812"/>
      <c r="R853" s="812"/>
      <c r="S853" s="59"/>
      <c r="T853" s="59"/>
      <c r="U853" s="57"/>
      <c r="V853" s="58"/>
      <c r="W853" s="58"/>
      <c r="X853" s="116"/>
      <c r="Y853" s="116"/>
      <c r="Z853" s="116"/>
      <c r="AA853" s="116"/>
      <c r="AB853" s="116"/>
      <c r="AC853" s="116"/>
      <c r="AD853" s="58"/>
      <c r="AE853" s="58"/>
      <c r="AF853" s="58"/>
      <c r="AG853" s="116"/>
      <c r="AH853" s="58"/>
      <c r="AI853" s="58"/>
      <c r="AJ853" s="58"/>
      <c r="AZ853" s="40"/>
      <c r="BA853" s="40"/>
      <c r="BB853" s="40"/>
      <c r="BX853" s="36"/>
      <c r="BY853" s="36"/>
      <c r="BZ853" s="36"/>
      <c r="CA853" s="36"/>
      <c r="CB853" s="36"/>
      <c r="CC853" s="36"/>
    </row>
    <row r="854" spans="1:81" x14ac:dyDescent="0.2">
      <c r="A854" s="53"/>
      <c r="B854" s="54"/>
      <c r="C854" s="55"/>
      <c r="D854" s="55"/>
      <c r="E854" s="55"/>
      <c r="F854" s="55"/>
      <c r="G854" s="55"/>
      <c r="H854" s="55"/>
      <c r="I854" s="55"/>
      <c r="J854" s="55"/>
      <c r="K854" s="55"/>
      <c r="L854" s="55"/>
      <c r="M854" s="56"/>
      <c r="N854" s="57"/>
      <c r="O854" s="58"/>
      <c r="P854" s="812"/>
      <c r="Q854" s="812"/>
      <c r="R854" s="812"/>
      <c r="S854" s="59"/>
      <c r="T854" s="59"/>
      <c r="U854" s="57"/>
      <c r="V854" s="58"/>
      <c r="W854" s="58"/>
      <c r="X854" s="116"/>
      <c r="Y854" s="116"/>
      <c r="Z854" s="116"/>
      <c r="AA854" s="116"/>
      <c r="AB854" s="116"/>
      <c r="AC854" s="116"/>
      <c r="AD854" s="58"/>
      <c r="AE854" s="58"/>
      <c r="AF854" s="58"/>
      <c r="AG854" s="116"/>
      <c r="AH854" s="58"/>
      <c r="AI854" s="58"/>
      <c r="AJ854" s="58"/>
      <c r="AZ854" s="40"/>
      <c r="BA854" s="40"/>
      <c r="BB854" s="40"/>
      <c r="BX854" s="36"/>
      <c r="BY854" s="36"/>
      <c r="BZ854" s="36"/>
      <c r="CA854" s="36"/>
      <c r="CB854" s="36"/>
      <c r="CC854" s="36"/>
    </row>
    <row r="855" spans="1:81" x14ac:dyDescent="0.2">
      <c r="A855" s="53"/>
      <c r="B855" s="54"/>
      <c r="C855" s="55"/>
      <c r="D855" s="55"/>
      <c r="E855" s="55"/>
      <c r="F855" s="55"/>
      <c r="G855" s="55"/>
      <c r="H855" s="55"/>
      <c r="I855" s="55"/>
      <c r="J855" s="55"/>
      <c r="K855" s="55"/>
      <c r="L855" s="55"/>
      <c r="M855" s="56"/>
      <c r="N855" s="57"/>
      <c r="O855" s="58"/>
      <c r="P855" s="812"/>
      <c r="Q855" s="812"/>
      <c r="R855" s="812"/>
      <c r="S855" s="59"/>
      <c r="T855" s="59"/>
      <c r="U855" s="57"/>
      <c r="V855" s="58"/>
      <c r="W855" s="58"/>
      <c r="X855" s="116"/>
      <c r="Y855" s="116"/>
      <c r="Z855" s="116"/>
      <c r="AA855" s="116"/>
      <c r="AB855" s="116"/>
      <c r="AC855" s="116"/>
      <c r="AD855" s="58"/>
      <c r="AE855" s="58"/>
      <c r="AF855" s="58"/>
      <c r="AG855" s="116"/>
      <c r="AH855" s="58"/>
      <c r="AI855" s="58"/>
      <c r="AJ855" s="58"/>
      <c r="AZ855" s="40"/>
      <c r="BA855" s="40"/>
      <c r="BB855" s="40"/>
      <c r="BX855" s="36"/>
      <c r="BY855" s="36"/>
      <c r="BZ855" s="36"/>
      <c r="CA855" s="36"/>
      <c r="CB855" s="36"/>
      <c r="CC855" s="36"/>
    </row>
    <row r="856" spans="1:81" x14ac:dyDescent="0.2">
      <c r="A856" s="53"/>
      <c r="B856" s="54"/>
      <c r="C856" s="55"/>
      <c r="D856" s="55"/>
      <c r="E856" s="55"/>
      <c r="F856" s="55"/>
      <c r="G856" s="55"/>
      <c r="H856" s="55"/>
      <c r="I856" s="55"/>
      <c r="J856" s="55"/>
      <c r="K856" s="55"/>
      <c r="L856" s="55"/>
      <c r="M856" s="56"/>
      <c r="N856" s="57"/>
      <c r="O856" s="58"/>
      <c r="P856" s="812"/>
      <c r="Q856" s="812"/>
      <c r="R856" s="812"/>
      <c r="S856" s="59"/>
      <c r="T856" s="59"/>
      <c r="U856" s="57"/>
      <c r="V856" s="58"/>
      <c r="W856" s="58"/>
      <c r="X856" s="116"/>
      <c r="Y856" s="116"/>
      <c r="Z856" s="116"/>
      <c r="AA856" s="116"/>
      <c r="AB856" s="116"/>
      <c r="AC856" s="116"/>
      <c r="AD856" s="58"/>
      <c r="AE856" s="58"/>
      <c r="AF856" s="58"/>
      <c r="AG856" s="116"/>
      <c r="AH856" s="58"/>
      <c r="AI856" s="58"/>
      <c r="AJ856" s="58"/>
      <c r="AZ856" s="40"/>
      <c r="BA856" s="40"/>
      <c r="BB856" s="40"/>
      <c r="BX856" s="36"/>
      <c r="BY856" s="36"/>
      <c r="BZ856" s="36"/>
      <c r="CA856" s="36"/>
      <c r="CB856" s="36"/>
      <c r="CC856" s="36"/>
    </row>
    <row r="857" spans="1:81" x14ac:dyDescent="0.2">
      <c r="A857" s="53"/>
      <c r="B857" s="54"/>
      <c r="C857" s="55"/>
      <c r="D857" s="55"/>
      <c r="E857" s="55"/>
      <c r="F857" s="55"/>
      <c r="G857" s="55"/>
      <c r="H857" s="55"/>
      <c r="I857" s="55"/>
      <c r="J857" s="55"/>
      <c r="K857" s="55"/>
      <c r="L857" s="55"/>
      <c r="M857" s="56"/>
      <c r="N857" s="57"/>
      <c r="O857" s="58"/>
      <c r="P857" s="812"/>
      <c r="Q857" s="812"/>
      <c r="R857" s="812"/>
      <c r="S857" s="59"/>
      <c r="T857" s="59"/>
      <c r="U857" s="57"/>
      <c r="V857" s="58"/>
      <c r="W857" s="58"/>
      <c r="X857" s="116"/>
      <c r="Y857" s="116"/>
      <c r="Z857" s="116"/>
      <c r="AA857" s="116"/>
      <c r="AB857" s="116"/>
      <c r="AC857" s="116"/>
      <c r="AD857" s="58"/>
      <c r="AE857" s="58"/>
      <c r="AF857" s="58"/>
      <c r="AG857" s="116"/>
      <c r="AH857" s="58"/>
      <c r="AI857" s="58"/>
      <c r="AJ857" s="58"/>
      <c r="AZ857" s="40"/>
      <c r="BA857" s="40"/>
      <c r="BB857" s="40"/>
      <c r="BX857" s="36"/>
      <c r="BY857" s="36"/>
      <c r="BZ857" s="36"/>
      <c r="CA857" s="36"/>
      <c r="CB857" s="36"/>
      <c r="CC857" s="36"/>
    </row>
    <row r="858" spans="1:81" x14ac:dyDescent="0.2">
      <c r="A858" s="53"/>
      <c r="B858" s="54"/>
      <c r="C858" s="55"/>
      <c r="D858" s="55"/>
      <c r="E858" s="55"/>
      <c r="F858" s="55"/>
      <c r="G858" s="55"/>
      <c r="H858" s="55"/>
      <c r="I858" s="55"/>
      <c r="J858" s="55"/>
      <c r="K858" s="55"/>
      <c r="L858" s="55"/>
      <c r="M858" s="56"/>
      <c r="N858" s="57"/>
      <c r="O858" s="58"/>
      <c r="P858" s="812"/>
      <c r="Q858" s="812"/>
      <c r="R858" s="812"/>
      <c r="S858" s="59"/>
      <c r="T858" s="59"/>
      <c r="U858" s="57"/>
      <c r="V858" s="58"/>
      <c r="W858" s="58"/>
      <c r="X858" s="116"/>
      <c r="Y858" s="116"/>
      <c r="Z858" s="116"/>
      <c r="AA858" s="116"/>
      <c r="AB858" s="116"/>
      <c r="AC858" s="116"/>
      <c r="AD858" s="58"/>
      <c r="AE858" s="58"/>
      <c r="AF858" s="58"/>
      <c r="AG858" s="116"/>
      <c r="AH858" s="58"/>
      <c r="AI858" s="58"/>
      <c r="AJ858" s="58"/>
      <c r="AZ858" s="40"/>
      <c r="BA858" s="40"/>
      <c r="BB858" s="40"/>
      <c r="BX858" s="36"/>
      <c r="BY858" s="36"/>
      <c r="BZ858" s="36"/>
      <c r="CA858" s="36"/>
      <c r="CB858" s="36"/>
      <c r="CC858" s="36"/>
    </row>
    <row r="859" spans="1:81" x14ac:dyDescent="0.2">
      <c r="A859" s="53"/>
      <c r="B859" s="54"/>
      <c r="C859" s="55"/>
      <c r="D859" s="55"/>
      <c r="E859" s="55"/>
      <c r="F859" s="55"/>
      <c r="G859" s="55"/>
      <c r="H859" s="55"/>
      <c r="I859" s="55"/>
      <c r="J859" s="55"/>
      <c r="K859" s="55"/>
      <c r="L859" s="55"/>
      <c r="M859" s="56"/>
      <c r="N859" s="57"/>
      <c r="O859" s="58"/>
      <c r="P859" s="812"/>
      <c r="Q859" s="812"/>
      <c r="R859" s="812"/>
      <c r="S859" s="59"/>
      <c r="T859" s="59"/>
      <c r="U859" s="57"/>
      <c r="V859" s="58"/>
      <c r="W859" s="58"/>
      <c r="X859" s="116"/>
      <c r="Y859" s="116"/>
      <c r="Z859" s="116"/>
      <c r="AA859" s="116"/>
      <c r="AB859" s="116"/>
      <c r="AC859" s="116"/>
      <c r="AD859" s="58"/>
      <c r="AE859" s="58"/>
      <c r="AF859" s="58"/>
      <c r="AG859" s="116"/>
      <c r="AH859" s="58"/>
      <c r="AI859" s="58"/>
      <c r="AJ859" s="58"/>
      <c r="AZ859" s="40"/>
      <c r="BA859" s="40"/>
      <c r="BB859" s="40"/>
      <c r="BX859" s="36"/>
      <c r="BY859" s="36"/>
      <c r="BZ859" s="36"/>
      <c r="CA859" s="36"/>
      <c r="CB859" s="36"/>
      <c r="CC859" s="36"/>
    </row>
    <row r="860" spans="1:81" x14ac:dyDescent="0.2">
      <c r="A860" s="53"/>
      <c r="B860" s="54"/>
      <c r="C860" s="55"/>
      <c r="D860" s="55"/>
      <c r="E860" s="55"/>
      <c r="F860" s="55"/>
      <c r="G860" s="55"/>
      <c r="H860" s="55"/>
      <c r="I860" s="55"/>
      <c r="J860" s="55"/>
      <c r="K860" s="55"/>
      <c r="L860" s="55"/>
      <c r="M860" s="56"/>
      <c r="N860" s="57"/>
      <c r="O860" s="58"/>
      <c r="P860" s="812"/>
      <c r="Q860" s="812"/>
      <c r="R860" s="812"/>
      <c r="S860" s="59"/>
      <c r="T860" s="59"/>
      <c r="U860" s="57"/>
      <c r="V860" s="58"/>
      <c r="W860" s="58"/>
      <c r="X860" s="116"/>
      <c r="Y860" s="116"/>
      <c r="Z860" s="116"/>
      <c r="AA860" s="116"/>
      <c r="AB860" s="116"/>
      <c r="AC860" s="116"/>
      <c r="AD860" s="58"/>
      <c r="AE860" s="58"/>
      <c r="AF860" s="58"/>
      <c r="AG860" s="116"/>
      <c r="AH860" s="58"/>
      <c r="AI860" s="58"/>
      <c r="AJ860" s="58"/>
      <c r="AZ860" s="40"/>
      <c r="BA860" s="40"/>
      <c r="BB860" s="40"/>
      <c r="BX860" s="36"/>
      <c r="BY860" s="36"/>
      <c r="BZ860" s="36"/>
      <c r="CA860" s="36"/>
      <c r="CB860" s="36"/>
      <c r="CC860" s="36"/>
    </row>
    <row r="861" spans="1:81" x14ac:dyDescent="0.2">
      <c r="A861" s="53"/>
      <c r="B861" s="54"/>
      <c r="C861" s="55"/>
      <c r="D861" s="55"/>
      <c r="E861" s="55"/>
      <c r="F861" s="55"/>
      <c r="G861" s="55"/>
      <c r="H861" s="55"/>
      <c r="I861" s="55"/>
      <c r="J861" s="55"/>
      <c r="K861" s="55"/>
      <c r="L861" s="55"/>
      <c r="M861" s="56"/>
      <c r="N861" s="57"/>
      <c r="O861" s="58"/>
      <c r="P861" s="812"/>
      <c r="Q861" s="812"/>
      <c r="R861" s="812"/>
      <c r="S861" s="59"/>
      <c r="T861" s="59"/>
      <c r="U861" s="57"/>
      <c r="V861" s="58"/>
      <c r="W861" s="58"/>
      <c r="X861" s="116"/>
      <c r="Y861" s="116"/>
      <c r="Z861" s="116"/>
      <c r="AA861" s="116"/>
      <c r="AB861" s="116"/>
      <c r="AC861" s="116"/>
      <c r="AD861" s="58"/>
      <c r="AE861" s="58"/>
      <c r="AF861" s="58"/>
      <c r="AG861" s="116"/>
      <c r="AH861" s="58"/>
      <c r="AI861" s="58"/>
      <c r="AJ861" s="58"/>
      <c r="AZ861" s="40"/>
      <c r="BA861" s="40"/>
      <c r="BB861" s="40"/>
      <c r="BX861" s="36"/>
      <c r="BY861" s="36"/>
      <c r="BZ861" s="36"/>
      <c r="CA861" s="36"/>
      <c r="CB861" s="36"/>
      <c r="CC861" s="36"/>
    </row>
    <row r="862" spans="1:81" x14ac:dyDescent="0.2">
      <c r="A862" s="53"/>
      <c r="B862" s="54"/>
      <c r="C862" s="55"/>
      <c r="D862" s="55"/>
      <c r="E862" s="55"/>
      <c r="F862" s="55"/>
      <c r="G862" s="55"/>
      <c r="H862" s="55"/>
      <c r="I862" s="55"/>
      <c r="J862" s="55"/>
      <c r="K862" s="55"/>
      <c r="L862" s="55"/>
      <c r="M862" s="56"/>
      <c r="N862" s="57"/>
      <c r="O862" s="58"/>
      <c r="P862" s="812"/>
      <c r="Q862" s="812"/>
      <c r="R862" s="812"/>
      <c r="S862" s="59"/>
      <c r="T862" s="59"/>
      <c r="U862" s="57"/>
      <c r="V862" s="58"/>
      <c r="W862" s="58"/>
      <c r="X862" s="116"/>
      <c r="Y862" s="116"/>
      <c r="Z862" s="116"/>
      <c r="AA862" s="116"/>
      <c r="AB862" s="116"/>
      <c r="AC862" s="116"/>
      <c r="AD862" s="58"/>
      <c r="AE862" s="58"/>
      <c r="AF862" s="58"/>
      <c r="AG862" s="116"/>
      <c r="AH862" s="58"/>
      <c r="AI862" s="58"/>
      <c r="AJ862" s="58"/>
      <c r="AZ862" s="40"/>
      <c r="BA862" s="40"/>
      <c r="BB862" s="40"/>
      <c r="BX862" s="36"/>
      <c r="BY862" s="36"/>
      <c r="BZ862" s="36"/>
      <c r="CA862" s="36"/>
      <c r="CB862" s="36"/>
      <c r="CC862" s="36"/>
    </row>
    <row r="863" spans="1:81" x14ac:dyDescent="0.2">
      <c r="A863" s="53"/>
      <c r="B863" s="54"/>
      <c r="C863" s="55"/>
      <c r="D863" s="55"/>
      <c r="E863" s="55"/>
      <c r="F863" s="55"/>
      <c r="G863" s="55"/>
      <c r="H863" s="55"/>
      <c r="I863" s="55"/>
      <c r="J863" s="55"/>
      <c r="K863" s="55"/>
      <c r="L863" s="55"/>
      <c r="M863" s="56"/>
      <c r="N863" s="57"/>
      <c r="O863" s="58"/>
      <c r="P863" s="812"/>
      <c r="Q863" s="812"/>
      <c r="R863" s="812"/>
      <c r="S863" s="59"/>
      <c r="T863" s="59"/>
      <c r="U863" s="57"/>
      <c r="V863" s="58"/>
      <c r="W863" s="58"/>
      <c r="X863" s="116"/>
      <c r="Y863" s="116"/>
      <c r="Z863" s="116"/>
      <c r="AA863" s="116"/>
      <c r="AB863" s="116"/>
      <c r="AC863" s="116"/>
      <c r="AD863" s="58"/>
      <c r="AE863" s="58"/>
      <c r="AF863" s="58"/>
      <c r="AG863" s="116"/>
      <c r="AH863" s="58"/>
      <c r="AI863" s="58"/>
      <c r="AJ863" s="58"/>
      <c r="AZ863" s="40"/>
      <c r="BA863" s="40"/>
      <c r="BB863" s="40"/>
      <c r="BX863" s="36"/>
      <c r="BY863" s="36"/>
      <c r="BZ863" s="36"/>
      <c r="CA863" s="36"/>
      <c r="CB863" s="36"/>
      <c r="CC863" s="36"/>
    </row>
    <row r="864" spans="1:81" x14ac:dyDescent="0.2">
      <c r="A864" s="53"/>
      <c r="B864" s="54"/>
      <c r="C864" s="55"/>
      <c r="D864" s="55"/>
      <c r="E864" s="55"/>
      <c r="F864" s="55"/>
      <c r="G864" s="55"/>
      <c r="H864" s="55"/>
      <c r="I864" s="55"/>
      <c r="J864" s="55"/>
      <c r="K864" s="55"/>
      <c r="L864" s="55"/>
      <c r="M864" s="56"/>
      <c r="N864" s="57"/>
      <c r="O864" s="58"/>
      <c r="P864" s="812"/>
      <c r="Q864" s="812"/>
      <c r="R864" s="812"/>
      <c r="S864" s="59"/>
      <c r="T864" s="59"/>
      <c r="U864" s="57"/>
      <c r="V864" s="58"/>
      <c r="W864" s="58"/>
      <c r="X864" s="116"/>
      <c r="Y864" s="116"/>
      <c r="Z864" s="116"/>
      <c r="AA864" s="116"/>
      <c r="AB864" s="116"/>
      <c r="AC864" s="116"/>
      <c r="AD864" s="58"/>
      <c r="AE864" s="58"/>
      <c r="AF864" s="58"/>
      <c r="AG864" s="116"/>
      <c r="AH864" s="58"/>
      <c r="AI864" s="58"/>
      <c r="AJ864" s="58"/>
      <c r="AZ864" s="40"/>
      <c r="BA864" s="40"/>
      <c r="BB864" s="40"/>
      <c r="BX864" s="36"/>
      <c r="BY864" s="36"/>
      <c r="BZ864" s="36"/>
      <c r="CA864" s="36"/>
      <c r="CB864" s="36"/>
      <c r="CC864" s="36"/>
    </row>
    <row r="865" spans="1:81" x14ac:dyDescent="0.2">
      <c r="A865" s="53"/>
      <c r="B865" s="54"/>
      <c r="C865" s="55"/>
      <c r="D865" s="55"/>
      <c r="E865" s="55"/>
      <c r="F865" s="55"/>
      <c r="G865" s="55"/>
      <c r="H865" s="55"/>
      <c r="I865" s="55"/>
      <c r="J865" s="55"/>
      <c r="K865" s="55"/>
      <c r="L865" s="55"/>
      <c r="M865" s="56"/>
      <c r="N865" s="57"/>
      <c r="O865" s="58"/>
      <c r="P865" s="812"/>
      <c r="Q865" s="812"/>
      <c r="R865" s="812"/>
      <c r="S865" s="59"/>
      <c r="T865" s="59"/>
      <c r="U865" s="57"/>
      <c r="V865" s="58"/>
      <c r="W865" s="58"/>
      <c r="X865" s="116"/>
      <c r="Y865" s="116"/>
      <c r="Z865" s="116"/>
      <c r="AA865" s="116"/>
      <c r="AB865" s="116"/>
      <c r="AC865" s="116"/>
      <c r="AD865" s="58"/>
      <c r="AE865" s="58"/>
      <c r="AF865" s="58"/>
      <c r="AG865" s="116"/>
      <c r="AH865" s="58"/>
      <c r="AI865" s="58"/>
      <c r="AJ865" s="58"/>
      <c r="AZ865" s="40"/>
      <c r="BA865" s="40"/>
      <c r="BB865" s="40"/>
      <c r="BX865" s="36"/>
      <c r="BY865" s="36"/>
      <c r="BZ865" s="36"/>
      <c r="CA865" s="36"/>
      <c r="CB865" s="36"/>
      <c r="CC865" s="36"/>
    </row>
    <row r="866" spans="1:81" x14ac:dyDescent="0.2">
      <c r="A866" s="53"/>
      <c r="B866" s="54"/>
      <c r="C866" s="55"/>
      <c r="D866" s="55"/>
      <c r="E866" s="55"/>
      <c r="F866" s="55"/>
      <c r="G866" s="55"/>
      <c r="H866" s="55"/>
      <c r="I866" s="55"/>
      <c r="J866" s="55"/>
      <c r="K866" s="55"/>
      <c r="L866" s="55"/>
      <c r="M866" s="56"/>
      <c r="N866" s="57"/>
      <c r="O866" s="58"/>
      <c r="P866" s="812"/>
      <c r="Q866" s="812"/>
      <c r="R866" s="812"/>
      <c r="S866" s="59"/>
      <c r="T866" s="59"/>
      <c r="U866" s="57"/>
      <c r="V866" s="58"/>
      <c r="W866" s="58"/>
      <c r="X866" s="116"/>
      <c r="Y866" s="116"/>
      <c r="Z866" s="116"/>
      <c r="AA866" s="116"/>
      <c r="AB866" s="116"/>
      <c r="AC866" s="116"/>
      <c r="AD866" s="58"/>
      <c r="AE866" s="58"/>
      <c r="AF866" s="58"/>
      <c r="AG866" s="116"/>
      <c r="AH866" s="58"/>
      <c r="AI866" s="58"/>
      <c r="AJ866" s="58"/>
      <c r="AZ866" s="40"/>
      <c r="BA866" s="40"/>
      <c r="BB866" s="40"/>
      <c r="BX866" s="36"/>
      <c r="BY866" s="36"/>
      <c r="BZ866" s="36"/>
      <c r="CA866" s="36"/>
      <c r="CB866" s="36"/>
      <c r="CC866" s="36"/>
    </row>
    <row r="867" spans="1:81" x14ac:dyDescent="0.2">
      <c r="A867" s="53"/>
      <c r="B867" s="54"/>
      <c r="C867" s="55"/>
      <c r="D867" s="55"/>
      <c r="E867" s="55"/>
      <c r="F867" s="55"/>
      <c r="G867" s="55"/>
      <c r="H867" s="55"/>
      <c r="I867" s="55"/>
      <c r="J867" s="55"/>
      <c r="K867" s="55"/>
      <c r="L867" s="55"/>
      <c r="M867" s="56"/>
      <c r="N867" s="57"/>
      <c r="O867" s="58"/>
      <c r="P867" s="812"/>
      <c r="Q867" s="812"/>
      <c r="R867" s="812"/>
      <c r="S867" s="59"/>
      <c r="T867" s="59"/>
      <c r="U867" s="57"/>
      <c r="V867" s="58"/>
      <c r="W867" s="58"/>
      <c r="X867" s="116"/>
      <c r="Y867" s="116"/>
      <c r="Z867" s="116"/>
      <c r="AA867" s="116"/>
      <c r="AB867" s="116"/>
      <c r="AC867" s="116"/>
      <c r="AD867" s="58"/>
      <c r="AE867" s="58"/>
      <c r="AF867" s="58"/>
      <c r="AG867" s="116"/>
      <c r="AH867" s="58"/>
      <c r="AI867" s="58"/>
      <c r="AJ867" s="58"/>
      <c r="AZ867" s="40"/>
      <c r="BA867" s="40"/>
      <c r="BB867" s="40"/>
      <c r="BX867" s="36"/>
      <c r="BY867" s="36"/>
      <c r="BZ867" s="36"/>
      <c r="CA867" s="36"/>
      <c r="CB867" s="36"/>
      <c r="CC867" s="36"/>
    </row>
    <row r="868" spans="1:81" x14ac:dyDescent="0.2">
      <c r="A868" s="53"/>
      <c r="B868" s="54"/>
      <c r="C868" s="55"/>
      <c r="D868" s="55"/>
      <c r="E868" s="55"/>
      <c r="F868" s="55"/>
      <c r="G868" s="55"/>
      <c r="H868" s="55"/>
      <c r="I868" s="55"/>
      <c r="J868" s="55"/>
      <c r="K868" s="55"/>
      <c r="L868" s="55"/>
      <c r="M868" s="56"/>
      <c r="N868" s="57"/>
      <c r="O868" s="58"/>
      <c r="P868" s="812"/>
      <c r="Q868" s="812"/>
      <c r="R868" s="812"/>
      <c r="S868" s="59"/>
      <c r="T868" s="59"/>
      <c r="U868" s="57"/>
      <c r="V868" s="58"/>
      <c r="W868" s="58"/>
      <c r="X868" s="116"/>
      <c r="Y868" s="116"/>
      <c r="Z868" s="116"/>
      <c r="AA868" s="116"/>
      <c r="AB868" s="116"/>
      <c r="AC868" s="116"/>
      <c r="AD868" s="58"/>
      <c r="AE868" s="58"/>
      <c r="AF868" s="58"/>
      <c r="AG868" s="116"/>
      <c r="AH868" s="58"/>
      <c r="AI868" s="58"/>
      <c r="AJ868" s="58"/>
      <c r="AZ868" s="40"/>
      <c r="BA868" s="40"/>
      <c r="BB868" s="40"/>
      <c r="BX868" s="36"/>
      <c r="BY868" s="36"/>
      <c r="BZ868" s="36"/>
      <c r="CA868" s="36"/>
      <c r="CB868" s="36"/>
      <c r="CC868" s="36"/>
    </row>
    <row r="869" spans="1:81" x14ac:dyDescent="0.2">
      <c r="A869" s="53"/>
      <c r="B869" s="54"/>
      <c r="C869" s="55"/>
      <c r="D869" s="55"/>
      <c r="E869" s="55"/>
      <c r="F869" s="55"/>
      <c r="G869" s="55"/>
      <c r="H869" s="55"/>
      <c r="I869" s="55"/>
      <c r="J869" s="55"/>
      <c r="K869" s="55"/>
      <c r="L869" s="55"/>
      <c r="M869" s="56"/>
      <c r="N869" s="57"/>
      <c r="O869" s="58"/>
      <c r="P869" s="812"/>
      <c r="Q869" s="812"/>
      <c r="R869" s="812"/>
      <c r="S869" s="59"/>
      <c r="T869" s="59"/>
      <c r="U869" s="57"/>
      <c r="V869" s="58"/>
      <c r="W869" s="58"/>
      <c r="X869" s="116"/>
      <c r="Y869" s="116"/>
      <c r="Z869" s="116"/>
      <c r="AA869" s="116"/>
      <c r="AB869" s="116"/>
      <c r="AC869" s="116"/>
      <c r="AD869" s="58"/>
      <c r="AE869" s="58"/>
      <c r="AF869" s="58"/>
      <c r="AG869" s="116"/>
      <c r="AH869" s="58"/>
      <c r="AI869" s="58"/>
      <c r="AJ869" s="58"/>
      <c r="AZ869" s="40"/>
      <c r="BA869" s="40"/>
      <c r="BB869" s="40"/>
      <c r="BX869" s="36"/>
      <c r="BY869" s="36"/>
      <c r="BZ869" s="36"/>
      <c r="CA869" s="36"/>
      <c r="CB869" s="36"/>
      <c r="CC869" s="36"/>
    </row>
    <row r="870" spans="1:81" x14ac:dyDescent="0.2">
      <c r="A870" s="53"/>
      <c r="B870" s="54"/>
      <c r="C870" s="55"/>
      <c r="D870" s="55"/>
      <c r="E870" s="55"/>
      <c r="F870" s="55"/>
      <c r="G870" s="55"/>
      <c r="H870" s="55"/>
      <c r="I870" s="55"/>
      <c r="J870" s="55"/>
      <c r="K870" s="55"/>
      <c r="L870" s="55"/>
      <c r="M870" s="56"/>
      <c r="N870" s="57"/>
      <c r="O870" s="58"/>
      <c r="P870" s="812"/>
      <c r="Q870" s="812"/>
      <c r="R870" s="812"/>
      <c r="S870" s="59"/>
      <c r="T870" s="59"/>
      <c r="U870" s="57"/>
      <c r="V870" s="58"/>
      <c r="W870" s="58"/>
      <c r="X870" s="116"/>
      <c r="Y870" s="116"/>
      <c r="Z870" s="116"/>
      <c r="AA870" s="116"/>
      <c r="AB870" s="116"/>
      <c r="AC870" s="116"/>
      <c r="AD870" s="58"/>
      <c r="AE870" s="58"/>
      <c r="AF870" s="58"/>
      <c r="AG870" s="116"/>
      <c r="AH870" s="58"/>
      <c r="AI870" s="58"/>
      <c r="AJ870" s="58"/>
      <c r="AZ870" s="40"/>
      <c r="BA870" s="40"/>
      <c r="BB870" s="40"/>
      <c r="BX870" s="36"/>
      <c r="BY870" s="36"/>
      <c r="BZ870" s="36"/>
      <c r="CA870" s="36"/>
      <c r="CB870" s="36"/>
      <c r="CC870" s="36"/>
    </row>
    <row r="871" spans="1:81" x14ac:dyDescent="0.2">
      <c r="A871" s="53"/>
      <c r="B871" s="54"/>
      <c r="C871" s="55"/>
      <c r="D871" s="55"/>
      <c r="E871" s="55"/>
      <c r="F871" s="55"/>
      <c r="G871" s="55"/>
      <c r="H871" s="55"/>
      <c r="I871" s="55"/>
      <c r="J871" s="55"/>
      <c r="K871" s="55"/>
      <c r="L871" s="55"/>
      <c r="M871" s="56"/>
      <c r="N871" s="57"/>
      <c r="O871" s="58"/>
      <c r="P871" s="812"/>
      <c r="Q871" s="812"/>
      <c r="R871" s="812"/>
      <c r="S871" s="59"/>
      <c r="T871" s="59"/>
      <c r="U871" s="57"/>
      <c r="V871" s="58"/>
      <c r="W871" s="58"/>
      <c r="X871" s="116"/>
      <c r="Y871" s="116"/>
      <c r="Z871" s="116"/>
      <c r="AA871" s="116"/>
      <c r="AB871" s="116"/>
      <c r="AC871" s="116"/>
      <c r="AD871" s="58"/>
      <c r="AE871" s="58"/>
      <c r="AF871" s="58"/>
      <c r="AG871" s="116"/>
      <c r="AH871" s="58"/>
      <c r="AI871" s="58"/>
      <c r="AJ871" s="58"/>
      <c r="AZ871" s="40"/>
      <c r="BA871" s="40"/>
      <c r="BB871" s="40"/>
      <c r="BX871" s="36"/>
      <c r="BY871" s="36"/>
      <c r="BZ871" s="36"/>
      <c r="CA871" s="36"/>
      <c r="CB871" s="36"/>
      <c r="CC871" s="36"/>
    </row>
    <row r="872" spans="1:81" x14ac:dyDescent="0.2">
      <c r="A872" s="53"/>
      <c r="B872" s="54"/>
      <c r="C872" s="55"/>
      <c r="D872" s="55"/>
      <c r="E872" s="55"/>
      <c r="F872" s="55"/>
      <c r="G872" s="55"/>
      <c r="H872" s="55"/>
      <c r="I872" s="55"/>
      <c r="J872" s="55"/>
      <c r="K872" s="55"/>
      <c r="L872" s="55"/>
      <c r="M872" s="56"/>
      <c r="N872" s="57"/>
      <c r="O872" s="58"/>
      <c r="P872" s="812"/>
      <c r="Q872" s="812"/>
      <c r="R872" s="812"/>
      <c r="S872" s="59"/>
      <c r="T872" s="59"/>
      <c r="U872" s="57"/>
      <c r="V872" s="58"/>
      <c r="W872" s="58"/>
      <c r="X872" s="116"/>
      <c r="Y872" s="116"/>
      <c r="Z872" s="116"/>
      <c r="AA872" s="116"/>
      <c r="AB872" s="116"/>
      <c r="AC872" s="116"/>
      <c r="AD872" s="58"/>
      <c r="AE872" s="58"/>
      <c r="AF872" s="58"/>
      <c r="AG872" s="116"/>
      <c r="AH872" s="58"/>
      <c r="AI872" s="58"/>
      <c r="AJ872" s="58"/>
      <c r="AZ872" s="40"/>
      <c r="BA872" s="40"/>
      <c r="BB872" s="40"/>
      <c r="BX872" s="36"/>
      <c r="BY872" s="36"/>
      <c r="BZ872" s="36"/>
      <c r="CA872" s="36"/>
      <c r="CB872" s="36"/>
      <c r="CC872" s="36"/>
    </row>
    <row r="873" spans="1:81" x14ac:dyDescent="0.2">
      <c r="A873" s="53"/>
      <c r="B873" s="54"/>
      <c r="C873" s="55"/>
      <c r="D873" s="55"/>
      <c r="E873" s="55"/>
      <c r="F873" s="55"/>
      <c r="G873" s="55"/>
      <c r="H873" s="55"/>
      <c r="I873" s="55"/>
      <c r="J873" s="55"/>
      <c r="K873" s="55"/>
      <c r="L873" s="55"/>
      <c r="M873" s="56"/>
      <c r="N873" s="57"/>
      <c r="O873" s="58"/>
      <c r="P873" s="812"/>
      <c r="Q873" s="812"/>
      <c r="R873" s="812"/>
      <c r="S873" s="59"/>
      <c r="T873" s="59"/>
      <c r="U873" s="57"/>
      <c r="V873" s="58"/>
      <c r="W873" s="58"/>
      <c r="X873" s="116"/>
      <c r="Y873" s="116"/>
      <c r="Z873" s="116"/>
      <c r="AA873" s="116"/>
      <c r="AB873" s="116"/>
      <c r="AC873" s="116"/>
      <c r="AD873" s="58"/>
      <c r="AE873" s="58"/>
      <c r="AF873" s="58"/>
      <c r="AG873" s="116"/>
      <c r="AH873" s="58"/>
      <c r="AI873" s="58"/>
      <c r="AJ873" s="58"/>
      <c r="AZ873" s="40"/>
      <c r="BA873" s="40"/>
      <c r="BB873" s="40"/>
      <c r="BX873" s="36"/>
      <c r="BY873" s="36"/>
      <c r="BZ873" s="36"/>
      <c r="CA873" s="36"/>
      <c r="CB873" s="36"/>
      <c r="CC873" s="36"/>
    </row>
    <row r="874" spans="1:81" x14ac:dyDescent="0.2">
      <c r="A874" s="53"/>
      <c r="B874" s="54"/>
      <c r="C874" s="55"/>
      <c r="D874" s="55"/>
      <c r="E874" s="55"/>
      <c r="F874" s="55"/>
      <c r="G874" s="55"/>
      <c r="H874" s="55"/>
      <c r="I874" s="55"/>
      <c r="J874" s="55"/>
      <c r="K874" s="55"/>
      <c r="L874" s="55"/>
      <c r="M874" s="56"/>
      <c r="N874" s="57"/>
      <c r="O874" s="58"/>
      <c r="P874" s="812"/>
      <c r="Q874" s="812"/>
      <c r="R874" s="812"/>
      <c r="S874" s="59"/>
      <c r="T874" s="59"/>
      <c r="U874" s="57"/>
      <c r="V874" s="58"/>
      <c r="W874" s="58"/>
      <c r="X874" s="116"/>
      <c r="Y874" s="116"/>
      <c r="Z874" s="116"/>
      <c r="AA874" s="116"/>
      <c r="AB874" s="116"/>
      <c r="AC874" s="116"/>
      <c r="AD874" s="58"/>
      <c r="AE874" s="58"/>
      <c r="AF874" s="58"/>
      <c r="AG874" s="116"/>
      <c r="AH874" s="58"/>
      <c r="AI874" s="58"/>
      <c r="AJ874" s="58"/>
      <c r="AZ874" s="40"/>
      <c r="BA874" s="40"/>
      <c r="BB874" s="40"/>
      <c r="BX874" s="36"/>
      <c r="BY874" s="36"/>
      <c r="BZ874" s="36"/>
      <c r="CA874" s="36"/>
      <c r="CB874" s="36"/>
      <c r="CC874" s="36"/>
    </row>
    <row r="875" spans="1:81" x14ac:dyDescent="0.2">
      <c r="A875" s="53"/>
      <c r="B875" s="54"/>
      <c r="C875" s="55"/>
      <c r="D875" s="55"/>
      <c r="E875" s="55"/>
      <c r="F875" s="55"/>
      <c r="G875" s="55"/>
      <c r="H875" s="55"/>
      <c r="I875" s="55"/>
      <c r="J875" s="55"/>
      <c r="K875" s="55"/>
      <c r="L875" s="55"/>
      <c r="M875" s="56"/>
      <c r="N875" s="57"/>
      <c r="O875" s="58"/>
      <c r="P875" s="812"/>
      <c r="Q875" s="812"/>
      <c r="R875" s="812"/>
      <c r="S875" s="59"/>
      <c r="T875" s="59"/>
      <c r="U875" s="57"/>
      <c r="V875" s="58"/>
      <c r="W875" s="58"/>
      <c r="X875" s="116"/>
      <c r="Y875" s="116"/>
      <c r="Z875" s="116"/>
      <c r="AA875" s="116"/>
      <c r="AB875" s="116"/>
      <c r="AC875" s="116"/>
      <c r="AD875" s="58"/>
      <c r="AE875" s="58"/>
      <c r="AF875" s="58"/>
      <c r="AG875" s="116"/>
      <c r="AH875" s="58"/>
      <c r="AI875" s="58"/>
      <c r="AJ875" s="58"/>
      <c r="AZ875" s="40"/>
      <c r="BA875" s="40"/>
      <c r="BB875" s="40"/>
      <c r="BX875" s="36"/>
      <c r="BY875" s="36"/>
      <c r="BZ875" s="36"/>
      <c r="CA875" s="36"/>
      <c r="CB875" s="36"/>
      <c r="CC875" s="36"/>
    </row>
    <row r="876" spans="1:81" x14ac:dyDescent="0.2">
      <c r="A876" s="53"/>
      <c r="B876" s="54"/>
      <c r="C876" s="55"/>
      <c r="D876" s="55"/>
      <c r="E876" s="55"/>
      <c r="F876" s="55"/>
      <c r="G876" s="55"/>
      <c r="H876" s="55"/>
      <c r="I876" s="55"/>
      <c r="J876" s="55"/>
      <c r="K876" s="55"/>
      <c r="L876" s="55"/>
      <c r="M876" s="56"/>
      <c r="N876" s="57"/>
      <c r="O876" s="58"/>
      <c r="P876" s="812"/>
      <c r="Q876" s="812"/>
      <c r="R876" s="812"/>
      <c r="S876" s="59"/>
      <c r="T876" s="59"/>
      <c r="U876" s="57"/>
      <c r="V876" s="58"/>
      <c r="W876" s="58"/>
      <c r="X876" s="116"/>
      <c r="Y876" s="116"/>
      <c r="Z876" s="116"/>
      <c r="AA876" s="116"/>
      <c r="AB876" s="116"/>
      <c r="AC876" s="116"/>
      <c r="AD876" s="58"/>
      <c r="AE876" s="58"/>
      <c r="AF876" s="58"/>
      <c r="AG876" s="116"/>
      <c r="AH876" s="58"/>
      <c r="AI876" s="58"/>
      <c r="AJ876" s="58"/>
      <c r="AZ876" s="40"/>
      <c r="BA876" s="40"/>
      <c r="BB876" s="40"/>
      <c r="BX876" s="36"/>
      <c r="BY876" s="36"/>
      <c r="BZ876" s="36"/>
      <c r="CA876" s="36"/>
      <c r="CB876" s="36"/>
      <c r="CC876" s="36"/>
    </row>
    <row r="877" spans="1:81" x14ac:dyDescent="0.2">
      <c r="A877" s="53"/>
      <c r="B877" s="54"/>
      <c r="C877" s="55"/>
      <c r="D877" s="55"/>
      <c r="E877" s="55"/>
      <c r="F877" s="55"/>
      <c r="G877" s="55"/>
      <c r="H877" s="55"/>
      <c r="I877" s="55"/>
      <c r="J877" s="55"/>
      <c r="K877" s="55"/>
      <c r="L877" s="55"/>
      <c r="M877" s="56"/>
      <c r="N877" s="57"/>
      <c r="O877" s="58"/>
      <c r="P877" s="812"/>
      <c r="Q877" s="812"/>
      <c r="R877" s="812"/>
      <c r="S877" s="59"/>
      <c r="T877" s="59"/>
      <c r="U877" s="57"/>
      <c r="V877" s="58"/>
      <c r="W877" s="58"/>
      <c r="X877" s="116"/>
      <c r="Y877" s="116"/>
      <c r="Z877" s="116"/>
      <c r="AA877" s="116"/>
      <c r="AB877" s="116"/>
      <c r="AC877" s="116"/>
      <c r="AD877" s="58"/>
      <c r="AE877" s="58"/>
      <c r="AF877" s="58"/>
      <c r="AG877" s="116"/>
      <c r="AH877" s="58"/>
      <c r="AI877" s="58"/>
      <c r="AJ877" s="58"/>
      <c r="AZ877" s="40"/>
      <c r="BA877" s="40"/>
      <c r="BB877" s="40"/>
      <c r="BX877" s="36"/>
      <c r="BY877" s="36"/>
      <c r="BZ877" s="36"/>
      <c r="CA877" s="36"/>
      <c r="CB877" s="36"/>
      <c r="CC877" s="36"/>
    </row>
    <row r="878" spans="1:81" x14ac:dyDescent="0.2">
      <c r="A878" s="53"/>
      <c r="B878" s="54"/>
      <c r="C878" s="55"/>
      <c r="D878" s="55"/>
      <c r="E878" s="55"/>
      <c r="F878" s="55"/>
      <c r="G878" s="55"/>
      <c r="H878" s="55"/>
      <c r="I878" s="55"/>
      <c r="J878" s="55"/>
      <c r="K878" s="55"/>
      <c r="L878" s="55"/>
      <c r="M878" s="56"/>
      <c r="N878" s="57"/>
      <c r="O878" s="58"/>
      <c r="P878" s="812"/>
      <c r="Q878" s="812"/>
      <c r="R878" s="812"/>
      <c r="S878" s="59"/>
      <c r="T878" s="59"/>
      <c r="U878" s="57"/>
      <c r="V878" s="58"/>
      <c r="W878" s="58"/>
      <c r="X878" s="116"/>
      <c r="Y878" s="116"/>
      <c r="Z878" s="116"/>
      <c r="AA878" s="116"/>
      <c r="AB878" s="116"/>
      <c r="AC878" s="116"/>
      <c r="AD878" s="58"/>
      <c r="AE878" s="58"/>
      <c r="AF878" s="58"/>
      <c r="AG878" s="116"/>
      <c r="AH878" s="58"/>
      <c r="AI878" s="58"/>
      <c r="AJ878" s="58"/>
      <c r="AZ878" s="40"/>
      <c r="BA878" s="40"/>
      <c r="BB878" s="40"/>
      <c r="BX878" s="36"/>
      <c r="BY878" s="36"/>
      <c r="BZ878" s="36"/>
      <c r="CA878" s="36"/>
      <c r="CB878" s="36"/>
      <c r="CC878" s="36"/>
    </row>
    <row r="879" spans="1:81" x14ac:dyDescent="0.2">
      <c r="A879" s="53"/>
      <c r="B879" s="54"/>
      <c r="C879" s="55"/>
      <c r="D879" s="55"/>
      <c r="E879" s="55"/>
      <c r="F879" s="55"/>
      <c r="G879" s="55"/>
      <c r="H879" s="55"/>
      <c r="I879" s="55"/>
      <c r="J879" s="55"/>
      <c r="K879" s="55"/>
      <c r="L879" s="55"/>
      <c r="M879" s="56"/>
      <c r="N879" s="57"/>
      <c r="O879" s="58"/>
      <c r="P879" s="812"/>
      <c r="Q879" s="812"/>
      <c r="R879" s="812"/>
      <c r="S879" s="59"/>
      <c r="T879" s="59"/>
      <c r="U879" s="57"/>
      <c r="V879" s="58"/>
      <c r="W879" s="58"/>
      <c r="X879" s="116"/>
      <c r="Y879" s="116"/>
      <c r="Z879" s="116"/>
      <c r="AA879" s="116"/>
      <c r="AB879" s="116"/>
      <c r="AC879" s="116"/>
      <c r="AD879" s="58"/>
      <c r="AE879" s="58"/>
      <c r="AF879" s="58"/>
      <c r="AG879" s="116"/>
      <c r="AH879" s="58"/>
      <c r="AI879" s="58"/>
      <c r="AJ879" s="58"/>
      <c r="AZ879" s="40"/>
      <c r="BA879" s="40"/>
      <c r="BB879" s="40"/>
      <c r="BX879" s="36"/>
      <c r="BY879" s="36"/>
      <c r="BZ879" s="36"/>
      <c r="CA879" s="36"/>
      <c r="CB879" s="36"/>
      <c r="CC879" s="36"/>
    </row>
    <row r="880" spans="1:81" x14ac:dyDescent="0.2">
      <c r="A880" s="53"/>
      <c r="B880" s="54"/>
      <c r="C880" s="55"/>
      <c r="D880" s="55"/>
      <c r="E880" s="55"/>
      <c r="F880" s="55"/>
      <c r="G880" s="55"/>
      <c r="H880" s="55"/>
      <c r="I880" s="55"/>
      <c r="J880" s="55"/>
      <c r="K880" s="55"/>
      <c r="L880" s="55"/>
      <c r="M880" s="56"/>
      <c r="N880" s="57"/>
      <c r="O880" s="58"/>
      <c r="P880" s="812"/>
      <c r="Q880" s="812"/>
      <c r="R880" s="812"/>
      <c r="S880" s="59"/>
      <c r="T880" s="59"/>
      <c r="U880" s="57"/>
      <c r="V880" s="58"/>
      <c r="W880" s="58"/>
      <c r="X880" s="116"/>
      <c r="Y880" s="116"/>
      <c r="Z880" s="116"/>
      <c r="AA880" s="116"/>
      <c r="AB880" s="116"/>
      <c r="AC880" s="116"/>
      <c r="AD880" s="58"/>
      <c r="AE880" s="58"/>
      <c r="AF880" s="58"/>
      <c r="AG880" s="116"/>
      <c r="AH880" s="58"/>
      <c r="AI880" s="58"/>
      <c r="AJ880" s="58"/>
      <c r="AZ880" s="40"/>
      <c r="BA880" s="40"/>
      <c r="BB880" s="40"/>
      <c r="BX880" s="36"/>
      <c r="BY880" s="36"/>
      <c r="BZ880" s="36"/>
      <c r="CA880" s="36"/>
      <c r="CB880" s="36"/>
      <c r="CC880" s="36"/>
    </row>
    <row r="881" spans="1:81" x14ac:dyDescent="0.2">
      <c r="A881" s="53"/>
      <c r="B881" s="54"/>
      <c r="C881" s="55"/>
      <c r="D881" s="55"/>
      <c r="E881" s="55"/>
      <c r="F881" s="55"/>
      <c r="G881" s="55"/>
      <c r="H881" s="55"/>
      <c r="I881" s="55"/>
      <c r="J881" s="55"/>
      <c r="K881" s="55"/>
      <c r="L881" s="55"/>
      <c r="M881" s="56"/>
      <c r="N881" s="57"/>
      <c r="O881" s="58"/>
      <c r="P881" s="812"/>
      <c r="Q881" s="812"/>
      <c r="R881" s="812"/>
      <c r="S881" s="59"/>
      <c r="T881" s="59"/>
      <c r="U881" s="57"/>
      <c r="V881" s="58"/>
      <c r="W881" s="58"/>
      <c r="X881" s="116"/>
      <c r="Y881" s="116"/>
      <c r="Z881" s="116"/>
      <c r="AA881" s="116"/>
      <c r="AB881" s="116"/>
      <c r="AC881" s="116"/>
      <c r="AD881" s="58"/>
      <c r="AE881" s="58"/>
      <c r="AF881" s="58"/>
      <c r="AG881" s="116"/>
      <c r="AH881" s="58"/>
      <c r="AI881" s="58"/>
      <c r="AJ881" s="58"/>
      <c r="AZ881" s="40"/>
      <c r="BA881" s="40"/>
      <c r="BB881" s="40"/>
      <c r="BX881" s="36"/>
      <c r="BY881" s="36"/>
      <c r="BZ881" s="36"/>
      <c r="CA881" s="36"/>
      <c r="CB881" s="36"/>
      <c r="CC881" s="36"/>
    </row>
    <row r="882" spans="1:81" x14ac:dyDescent="0.2">
      <c r="A882" s="53"/>
      <c r="B882" s="54"/>
      <c r="C882" s="55"/>
      <c r="D882" s="55"/>
      <c r="E882" s="55"/>
      <c r="F882" s="55"/>
      <c r="G882" s="55"/>
      <c r="H882" s="55"/>
      <c r="I882" s="55"/>
      <c r="J882" s="55"/>
      <c r="K882" s="55"/>
      <c r="L882" s="55"/>
      <c r="M882" s="56"/>
      <c r="N882" s="57"/>
      <c r="O882" s="58"/>
      <c r="P882" s="812"/>
      <c r="Q882" s="812"/>
      <c r="R882" s="812"/>
      <c r="S882" s="59"/>
      <c r="T882" s="59"/>
      <c r="U882" s="57"/>
      <c r="V882" s="58"/>
      <c r="W882" s="58"/>
      <c r="X882" s="116"/>
      <c r="Y882" s="116"/>
      <c r="Z882" s="116"/>
      <c r="AA882" s="116"/>
      <c r="AB882" s="116"/>
      <c r="AC882" s="116"/>
      <c r="AD882" s="58"/>
      <c r="AE882" s="58"/>
      <c r="AF882" s="58"/>
      <c r="AG882" s="116"/>
      <c r="AH882" s="58"/>
      <c r="AI882" s="58"/>
      <c r="AJ882" s="58"/>
      <c r="AZ882" s="40"/>
      <c r="BA882" s="40"/>
      <c r="BB882" s="40"/>
      <c r="BX882" s="36"/>
      <c r="BY882" s="36"/>
      <c r="BZ882" s="36"/>
      <c r="CA882" s="36"/>
      <c r="CB882" s="36"/>
      <c r="CC882" s="36"/>
    </row>
    <row r="883" spans="1:81" x14ac:dyDescent="0.2">
      <c r="A883" s="53"/>
      <c r="B883" s="54"/>
      <c r="C883" s="55"/>
      <c r="D883" s="55"/>
      <c r="E883" s="55"/>
      <c r="F883" s="55"/>
      <c r="G883" s="55"/>
      <c r="H883" s="55"/>
      <c r="I883" s="55"/>
      <c r="J883" s="55"/>
      <c r="K883" s="55"/>
      <c r="L883" s="55"/>
      <c r="M883" s="56"/>
      <c r="N883" s="57"/>
      <c r="O883" s="58"/>
      <c r="P883" s="812"/>
      <c r="Q883" s="812"/>
      <c r="R883" s="812"/>
      <c r="S883" s="59"/>
      <c r="T883" s="59"/>
      <c r="U883" s="57"/>
      <c r="V883" s="58"/>
      <c r="W883" s="58"/>
      <c r="X883" s="116"/>
      <c r="Y883" s="116"/>
      <c r="Z883" s="116"/>
      <c r="AA883" s="116"/>
      <c r="AB883" s="116"/>
      <c r="AC883" s="116"/>
      <c r="AD883" s="58"/>
      <c r="AE883" s="58"/>
      <c r="AF883" s="58"/>
      <c r="AG883" s="116"/>
      <c r="AH883" s="58"/>
      <c r="AI883" s="58"/>
      <c r="AJ883" s="58"/>
      <c r="AZ883" s="40"/>
      <c r="BA883" s="40"/>
      <c r="BB883" s="40"/>
      <c r="BX883" s="36"/>
      <c r="BY883" s="36"/>
      <c r="BZ883" s="36"/>
      <c r="CA883" s="36"/>
      <c r="CB883" s="36"/>
      <c r="CC883" s="36"/>
    </row>
    <row r="884" spans="1:81" x14ac:dyDescent="0.2">
      <c r="A884" s="53"/>
      <c r="B884" s="54"/>
      <c r="C884" s="55"/>
      <c r="D884" s="55"/>
      <c r="E884" s="55"/>
      <c r="F884" s="55"/>
      <c r="G884" s="55"/>
      <c r="H884" s="55"/>
      <c r="I884" s="55"/>
      <c r="J884" s="55"/>
      <c r="K884" s="55"/>
      <c r="L884" s="55"/>
      <c r="M884" s="56"/>
      <c r="N884" s="57"/>
      <c r="O884" s="58"/>
      <c r="P884" s="812"/>
      <c r="Q884" s="812"/>
      <c r="R884" s="812"/>
      <c r="S884" s="59"/>
      <c r="T884" s="59"/>
      <c r="U884" s="57"/>
      <c r="V884" s="58"/>
      <c r="W884" s="58"/>
      <c r="X884" s="116"/>
      <c r="Y884" s="116"/>
      <c r="Z884" s="116"/>
      <c r="AA884" s="116"/>
      <c r="AB884" s="116"/>
      <c r="AC884" s="116"/>
      <c r="AD884" s="58"/>
      <c r="AE884" s="58"/>
      <c r="AF884" s="58"/>
      <c r="AG884" s="116"/>
      <c r="AH884" s="58"/>
      <c r="AI884" s="58"/>
      <c r="AJ884" s="58"/>
      <c r="AZ884" s="40"/>
      <c r="BA884" s="40"/>
      <c r="BB884" s="40"/>
      <c r="BX884" s="36"/>
      <c r="BY884" s="36"/>
      <c r="BZ884" s="36"/>
      <c r="CA884" s="36"/>
      <c r="CB884" s="36"/>
      <c r="CC884" s="36"/>
    </row>
    <row r="885" spans="1:81" x14ac:dyDescent="0.2">
      <c r="A885" s="53"/>
      <c r="B885" s="54"/>
      <c r="C885" s="55"/>
      <c r="D885" s="55"/>
      <c r="E885" s="55"/>
      <c r="F885" s="55"/>
      <c r="G885" s="55"/>
      <c r="H885" s="55"/>
      <c r="I885" s="55"/>
      <c r="J885" s="55"/>
      <c r="K885" s="55"/>
      <c r="L885" s="55"/>
      <c r="M885" s="56"/>
      <c r="N885" s="57"/>
      <c r="O885" s="58"/>
      <c r="P885" s="812"/>
      <c r="Q885" s="812"/>
      <c r="R885" s="812"/>
      <c r="S885" s="59"/>
      <c r="T885" s="59"/>
      <c r="U885" s="57"/>
      <c r="V885" s="58"/>
      <c r="W885" s="58"/>
      <c r="X885" s="116"/>
      <c r="Y885" s="116"/>
      <c r="Z885" s="116"/>
      <c r="AA885" s="116"/>
      <c r="AB885" s="116"/>
      <c r="AC885" s="116"/>
      <c r="AD885" s="58"/>
      <c r="AE885" s="58"/>
      <c r="AF885" s="58"/>
      <c r="AG885" s="116"/>
      <c r="AH885" s="58"/>
      <c r="AI885" s="58"/>
      <c r="AJ885" s="58"/>
      <c r="AZ885" s="40"/>
      <c r="BA885" s="40"/>
      <c r="BB885" s="40"/>
      <c r="BX885" s="36"/>
      <c r="BY885" s="36"/>
      <c r="BZ885" s="36"/>
      <c r="CA885" s="36"/>
      <c r="CB885" s="36"/>
      <c r="CC885" s="36"/>
    </row>
    <row r="886" spans="1:81" x14ac:dyDescent="0.2">
      <c r="A886" s="53"/>
      <c r="B886" s="54"/>
      <c r="C886" s="55"/>
      <c r="D886" s="55"/>
      <c r="E886" s="55"/>
      <c r="F886" s="55"/>
      <c r="G886" s="55"/>
      <c r="H886" s="55"/>
      <c r="I886" s="55"/>
      <c r="J886" s="55"/>
      <c r="K886" s="55"/>
      <c r="L886" s="55"/>
      <c r="M886" s="56"/>
      <c r="N886" s="57"/>
      <c r="O886" s="58"/>
      <c r="P886" s="812"/>
      <c r="Q886" s="812"/>
      <c r="R886" s="812"/>
      <c r="S886" s="59"/>
      <c r="T886" s="59"/>
      <c r="U886" s="57"/>
      <c r="V886" s="58"/>
      <c r="W886" s="58"/>
      <c r="X886" s="116"/>
      <c r="Y886" s="116"/>
      <c r="Z886" s="116"/>
      <c r="AA886" s="116"/>
      <c r="AB886" s="116"/>
      <c r="AC886" s="116"/>
      <c r="AD886" s="58"/>
      <c r="AE886" s="58"/>
      <c r="AF886" s="58"/>
      <c r="AG886" s="116"/>
      <c r="AH886" s="58"/>
      <c r="AI886" s="58"/>
      <c r="AJ886" s="58"/>
      <c r="AZ886" s="40"/>
      <c r="BA886" s="40"/>
      <c r="BB886" s="40"/>
      <c r="BX886" s="36"/>
      <c r="BY886" s="36"/>
      <c r="BZ886" s="36"/>
      <c r="CA886" s="36"/>
      <c r="CB886" s="36"/>
      <c r="CC886" s="36"/>
    </row>
    <row r="887" spans="1:81" x14ac:dyDescent="0.2">
      <c r="A887" s="53"/>
      <c r="B887" s="54"/>
      <c r="C887" s="55"/>
      <c r="D887" s="55"/>
      <c r="E887" s="55"/>
      <c r="F887" s="55"/>
      <c r="G887" s="55"/>
      <c r="H887" s="55"/>
      <c r="I887" s="55"/>
      <c r="J887" s="55"/>
      <c r="K887" s="55"/>
      <c r="L887" s="55"/>
      <c r="M887" s="56"/>
      <c r="N887" s="57"/>
      <c r="O887" s="58"/>
      <c r="P887" s="812"/>
      <c r="Q887" s="812"/>
      <c r="R887" s="812"/>
      <c r="S887" s="59"/>
      <c r="T887" s="59"/>
      <c r="U887" s="57"/>
      <c r="V887" s="58"/>
      <c r="W887" s="58"/>
      <c r="X887" s="116"/>
      <c r="Y887" s="116"/>
      <c r="Z887" s="116"/>
      <c r="AA887" s="116"/>
      <c r="AB887" s="116"/>
      <c r="AC887" s="116"/>
      <c r="AD887" s="58"/>
      <c r="AE887" s="58"/>
      <c r="AF887" s="58"/>
      <c r="AG887" s="116"/>
      <c r="AH887" s="58"/>
      <c r="AI887" s="58"/>
      <c r="AJ887" s="58"/>
      <c r="AZ887" s="40"/>
      <c r="BA887" s="40"/>
      <c r="BB887" s="40"/>
      <c r="BX887" s="36"/>
      <c r="BY887" s="36"/>
      <c r="BZ887" s="36"/>
      <c r="CA887" s="36"/>
      <c r="CB887" s="36"/>
      <c r="CC887" s="36"/>
    </row>
    <row r="888" spans="1:81" x14ac:dyDescent="0.2">
      <c r="A888" s="53"/>
      <c r="B888" s="54"/>
      <c r="C888" s="55"/>
      <c r="D888" s="55"/>
      <c r="E888" s="55"/>
      <c r="F888" s="55"/>
      <c r="G888" s="55"/>
      <c r="H888" s="55"/>
      <c r="I888" s="55"/>
      <c r="J888" s="55"/>
      <c r="K888" s="55"/>
      <c r="L888" s="55"/>
      <c r="M888" s="56"/>
      <c r="N888" s="57"/>
      <c r="O888" s="58"/>
      <c r="P888" s="812"/>
      <c r="Q888" s="812"/>
      <c r="R888" s="812"/>
      <c r="S888" s="59"/>
      <c r="T888" s="59"/>
      <c r="U888" s="57"/>
      <c r="V888" s="58"/>
      <c r="W888" s="58"/>
      <c r="X888" s="116"/>
      <c r="Y888" s="116"/>
      <c r="Z888" s="116"/>
      <c r="AA888" s="116"/>
      <c r="AB888" s="116"/>
      <c r="AC888" s="116"/>
      <c r="AD888" s="58"/>
      <c r="AE888" s="58"/>
      <c r="AF888" s="58"/>
      <c r="AG888" s="116"/>
      <c r="AH888" s="58"/>
      <c r="AI888" s="58"/>
      <c r="AJ888" s="58"/>
      <c r="AZ888" s="40"/>
      <c r="BA888" s="40"/>
      <c r="BB888" s="40"/>
      <c r="BX888" s="36"/>
      <c r="BY888" s="36"/>
      <c r="BZ888" s="36"/>
      <c r="CA888" s="36"/>
      <c r="CB888" s="36"/>
      <c r="CC888" s="36"/>
    </row>
    <row r="889" spans="1:81" x14ac:dyDescent="0.2">
      <c r="A889" s="53"/>
      <c r="B889" s="54"/>
      <c r="C889" s="55"/>
      <c r="D889" s="55"/>
      <c r="E889" s="55"/>
      <c r="F889" s="55"/>
      <c r="G889" s="55"/>
      <c r="H889" s="55"/>
      <c r="I889" s="55"/>
      <c r="J889" s="55"/>
      <c r="K889" s="55"/>
      <c r="L889" s="55"/>
      <c r="M889" s="56"/>
      <c r="N889" s="57"/>
      <c r="O889" s="58"/>
      <c r="P889" s="812"/>
      <c r="Q889" s="812"/>
      <c r="R889" s="812"/>
      <c r="S889" s="59"/>
      <c r="T889" s="59"/>
      <c r="U889" s="57"/>
      <c r="V889" s="58"/>
      <c r="W889" s="58"/>
      <c r="X889" s="116"/>
      <c r="Y889" s="116"/>
      <c r="Z889" s="116"/>
      <c r="AA889" s="116"/>
      <c r="AB889" s="116"/>
      <c r="AC889" s="116"/>
      <c r="AD889" s="58"/>
      <c r="AE889" s="58"/>
      <c r="AF889" s="58"/>
      <c r="AG889" s="116"/>
      <c r="AH889" s="58"/>
      <c r="AI889" s="58"/>
      <c r="AJ889" s="58"/>
      <c r="AZ889" s="40"/>
      <c r="BA889" s="40"/>
      <c r="BB889" s="40"/>
      <c r="BX889" s="36"/>
      <c r="BY889" s="36"/>
      <c r="BZ889" s="36"/>
      <c r="CA889" s="36"/>
      <c r="CB889" s="36"/>
      <c r="CC889" s="36"/>
    </row>
    <row r="890" spans="1:81" x14ac:dyDescent="0.2">
      <c r="A890" s="53"/>
      <c r="B890" s="54"/>
      <c r="C890" s="55"/>
      <c r="D890" s="55"/>
      <c r="E890" s="55"/>
      <c r="F890" s="55"/>
      <c r="G890" s="55"/>
      <c r="H890" s="55"/>
      <c r="I890" s="55"/>
      <c r="J890" s="55"/>
      <c r="K890" s="55"/>
      <c r="L890" s="55"/>
      <c r="M890" s="56"/>
      <c r="N890" s="57"/>
      <c r="O890" s="58"/>
      <c r="P890" s="812"/>
      <c r="Q890" s="812"/>
      <c r="R890" s="812"/>
      <c r="S890" s="59"/>
      <c r="T890" s="59"/>
      <c r="U890" s="57"/>
      <c r="V890" s="58"/>
      <c r="W890" s="58"/>
      <c r="X890" s="116"/>
      <c r="Y890" s="116"/>
      <c r="Z890" s="116"/>
      <c r="AA890" s="116"/>
      <c r="AB890" s="116"/>
      <c r="AC890" s="116"/>
      <c r="AD890" s="58"/>
      <c r="AE890" s="58"/>
      <c r="AF890" s="58"/>
      <c r="AG890" s="116"/>
      <c r="AH890" s="58"/>
      <c r="AI890" s="58"/>
      <c r="AJ890" s="58"/>
      <c r="AZ890" s="40"/>
      <c r="BA890" s="40"/>
      <c r="BB890" s="40"/>
      <c r="BX890" s="36"/>
      <c r="BY890" s="36"/>
      <c r="BZ890" s="36"/>
      <c r="CA890" s="36"/>
      <c r="CB890" s="36"/>
      <c r="CC890" s="36"/>
    </row>
    <row r="891" spans="1:81" x14ac:dyDescent="0.2">
      <c r="A891" s="53"/>
      <c r="B891" s="54"/>
      <c r="C891" s="55"/>
      <c r="D891" s="55"/>
      <c r="E891" s="55"/>
      <c r="F891" s="55"/>
      <c r="G891" s="55"/>
      <c r="H891" s="55"/>
      <c r="I891" s="55"/>
      <c r="J891" s="55"/>
      <c r="K891" s="55"/>
      <c r="L891" s="55"/>
      <c r="M891" s="56"/>
      <c r="N891" s="57"/>
      <c r="O891" s="58"/>
      <c r="P891" s="812"/>
      <c r="Q891" s="812"/>
      <c r="R891" s="812"/>
      <c r="S891" s="59"/>
      <c r="T891" s="59"/>
      <c r="U891" s="57"/>
      <c r="V891" s="58"/>
      <c r="W891" s="58"/>
      <c r="X891" s="116"/>
      <c r="Y891" s="116"/>
      <c r="Z891" s="116"/>
      <c r="AA891" s="116"/>
      <c r="AB891" s="116"/>
      <c r="AC891" s="116"/>
      <c r="AD891" s="58"/>
      <c r="AE891" s="58"/>
      <c r="AF891" s="58"/>
      <c r="AG891" s="116"/>
      <c r="AH891" s="58"/>
      <c r="AI891" s="58"/>
      <c r="AJ891" s="58"/>
      <c r="AZ891" s="40"/>
      <c r="BA891" s="40"/>
      <c r="BB891" s="40"/>
      <c r="BX891" s="36"/>
      <c r="BY891" s="36"/>
      <c r="BZ891" s="36"/>
      <c r="CA891" s="36"/>
      <c r="CB891" s="36"/>
      <c r="CC891" s="36"/>
    </row>
    <row r="892" spans="1:81" x14ac:dyDescent="0.2">
      <c r="A892" s="53"/>
      <c r="B892" s="54"/>
      <c r="C892" s="55"/>
      <c r="D892" s="55"/>
      <c r="E892" s="55"/>
      <c r="F892" s="55"/>
      <c r="G892" s="55"/>
      <c r="H892" s="55"/>
      <c r="I892" s="55"/>
      <c r="J892" s="55"/>
      <c r="K892" s="55"/>
      <c r="L892" s="55"/>
      <c r="M892" s="56"/>
      <c r="N892" s="57"/>
      <c r="O892" s="58"/>
      <c r="P892" s="812"/>
      <c r="Q892" s="812"/>
      <c r="R892" s="812"/>
      <c r="S892" s="59"/>
      <c r="T892" s="59"/>
      <c r="U892" s="57"/>
      <c r="V892" s="58"/>
      <c r="W892" s="58"/>
      <c r="X892" s="116"/>
      <c r="Y892" s="116"/>
      <c r="Z892" s="116"/>
      <c r="AA892" s="116"/>
      <c r="AB892" s="116"/>
      <c r="AC892" s="116"/>
      <c r="AD892" s="58"/>
      <c r="AE892" s="58"/>
      <c r="AF892" s="58"/>
      <c r="AG892" s="116"/>
      <c r="AH892" s="58"/>
      <c r="AI892" s="58"/>
      <c r="AJ892" s="58"/>
      <c r="AZ892" s="40"/>
      <c r="BA892" s="40"/>
      <c r="BB892" s="40"/>
      <c r="BX892" s="36"/>
      <c r="BY892" s="36"/>
      <c r="BZ892" s="36"/>
      <c r="CA892" s="36"/>
      <c r="CB892" s="36"/>
      <c r="CC892" s="36"/>
    </row>
    <row r="893" spans="1:81" x14ac:dyDescent="0.2">
      <c r="A893" s="53"/>
      <c r="B893" s="54"/>
      <c r="C893" s="55"/>
      <c r="D893" s="55"/>
      <c r="E893" s="55"/>
      <c r="F893" s="55"/>
      <c r="G893" s="55"/>
      <c r="H893" s="55"/>
      <c r="I893" s="55"/>
      <c r="J893" s="55"/>
      <c r="K893" s="55"/>
      <c r="L893" s="55"/>
      <c r="M893" s="56"/>
      <c r="N893" s="57"/>
      <c r="O893" s="58"/>
      <c r="P893" s="812"/>
      <c r="Q893" s="812"/>
      <c r="R893" s="812"/>
      <c r="S893" s="59"/>
      <c r="T893" s="59"/>
      <c r="U893" s="57"/>
      <c r="V893" s="58"/>
      <c r="W893" s="58"/>
      <c r="X893" s="116"/>
      <c r="Y893" s="116"/>
      <c r="Z893" s="116"/>
      <c r="AA893" s="116"/>
      <c r="AB893" s="116"/>
      <c r="AC893" s="116"/>
      <c r="AD893" s="58"/>
      <c r="AE893" s="58"/>
      <c r="AF893" s="58"/>
      <c r="AG893" s="116"/>
      <c r="AH893" s="58"/>
      <c r="AI893" s="58"/>
      <c r="AJ893" s="58"/>
      <c r="AZ893" s="40"/>
      <c r="BA893" s="40"/>
      <c r="BB893" s="40"/>
      <c r="BX893" s="36"/>
      <c r="BY893" s="36"/>
      <c r="BZ893" s="36"/>
      <c r="CA893" s="36"/>
      <c r="CB893" s="36"/>
      <c r="CC893" s="36"/>
    </row>
    <row r="894" spans="1:81" x14ac:dyDescent="0.2">
      <c r="A894" s="53"/>
      <c r="B894" s="54"/>
      <c r="C894" s="55"/>
      <c r="D894" s="55"/>
      <c r="E894" s="55"/>
      <c r="F894" s="55"/>
      <c r="G894" s="55"/>
      <c r="H894" s="55"/>
      <c r="I894" s="55"/>
      <c r="J894" s="55"/>
      <c r="K894" s="55"/>
      <c r="L894" s="55"/>
      <c r="M894" s="56"/>
      <c r="N894" s="57"/>
      <c r="O894" s="58"/>
      <c r="P894" s="812"/>
      <c r="Q894" s="812"/>
      <c r="R894" s="812"/>
      <c r="S894" s="59"/>
      <c r="T894" s="59"/>
      <c r="U894" s="57"/>
      <c r="V894" s="58"/>
      <c r="W894" s="58"/>
      <c r="X894" s="116"/>
      <c r="Y894" s="116"/>
      <c r="Z894" s="116"/>
      <c r="AA894" s="116"/>
      <c r="AB894" s="116"/>
      <c r="AC894" s="116"/>
      <c r="AD894" s="58"/>
      <c r="AE894" s="58"/>
      <c r="AF894" s="58"/>
      <c r="AG894" s="116"/>
      <c r="AH894" s="58"/>
      <c r="AI894" s="58"/>
      <c r="AJ894" s="58"/>
      <c r="AZ894" s="40"/>
      <c r="BA894" s="40"/>
      <c r="BB894" s="40"/>
      <c r="BX894" s="36"/>
      <c r="BY894" s="36"/>
      <c r="BZ894" s="36"/>
      <c r="CA894" s="36"/>
      <c r="CB894" s="36"/>
      <c r="CC894" s="36"/>
    </row>
    <row r="895" spans="1:81" x14ac:dyDescent="0.2">
      <c r="A895" s="53"/>
      <c r="B895" s="54"/>
      <c r="C895" s="55"/>
      <c r="D895" s="55"/>
      <c r="E895" s="55"/>
      <c r="F895" s="55"/>
      <c r="G895" s="55"/>
      <c r="H895" s="55"/>
      <c r="I895" s="55"/>
      <c r="J895" s="55"/>
      <c r="K895" s="55"/>
      <c r="L895" s="55"/>
      <c r="M895" s="56"/>
      <c r="N895" s="57"/>
      <c r="O895" s="58"/>
      <c r="P895" s="812"/>
      <c r="Q895" s="812"/>
      <c r="R895" s="812"/>
      <c r="S895" s="59"/>
      <c r="T895" s="59"/>
      <c r="U895" s="57"/>
      <c r="V895" s="58"/>
      <c r="W895" s="58"/>
      <c r="X895" s="116"/>
      <c r="Y895" s="116"/>
      <c r="Z895" s="116"/>
      <c r="AA895" s="116"/>
      <c r="AB895" s="116"/>
      <c r="AC895" s="116"/>
      <c r="AD895" s="58"/>
      <c r="AE895" s="58"/>
      <c r="AF895" s="58"/>
      <c r="AG895" s="116"/>
      <c r="AH895" s="58"/>
      <c r="AI895" s="58"/>
      <c r="AJ895" s="58"/>
      <c r="AZ895" s="40"/>
      <c r="BA895" s="40"/>
      <c r="BB895" s="40"/>
      <c r="BX895" s="36"/>
      <c r="BY895" s="36"/>
      <c r="BZ895" s="36"/>
      <c r="CA895" s="36"/>
      <c r="CB895" s="36"/>
      <c r="CC895" s="36"/>
    </row>
    <row r="896" spans="1:81" x14ac:dyDescent="0.2">
      <c r="A896" s="53"/>
      <c r="B896" s="54"/>
      <c r="C896" s="55"/>
      <c r="D896" s="55"/>
      <c r="E896" s="55"/>
      <c r="F896" s="55"/>
      <c r="G896" s="55"/>
      <c r="H896" s="55"/>
      <c r="I896" s="55"/>
      <c r="J896" s="55"/>
      <c r="K896" s="55"/>
      <c r="L896" s="55"/>
      <c r="M896" s="56"/>
      <c r="N896" s="57"/>
      <c r="O896" s="58"/>
      <c r="P896" s="812"/>
      <c r="Q896" s="812"/>
      <c r="R896" s="812"/>
      <c r="S896" s="59"/>
      <c r="T896" s="59"/>
      <c r="U896" s="57"/>
      <c r="V896" s="58"/>
      <c r="W896" s="58"/>
      <c r="X896" s="116"/>
      <c r="Y896" s="116"/>
      <c r="Z896" s="116"/>
      <c r="AA896" s="116"/>
      <c r="AB896" s="116"/>
      <c r="AC896" s="116"/>
      <c r="AD896" s="58"/>
      <c r="AE896" s="58"/>
      <c r="AF896" s="58"/>
      <c r="AG896" s="116"/>
      <c r="AH896" s="58"/>
      <c r="AI896" s="58"/>
      <c r="AJ896" s="58"/>
      <c r="AZ896" s="40"/>
      <c r="BA896" s="40"/>
      <c r="BB896" s="40"/>
      <c r="BX896" s="36"/>
      <c r="BY896" s="36"/>
      <c r="BZ896" s="36"/>
      <c r="CA896" s="36"/>
      <c r="CB896" s="36"/>
      <c r="CC896" s="36"/>
    </row>
    <row r="897" spans="1:90" x14ac:dyDescent="0.2">
      <c r="A897" s="53"/>
      <c r="B897" s="54"/>
      <c r="C897" s="55"/>
      <c r="D897" s="55"/>
      <c r="E897" s="55"/>
      <c r="F897" s="55"/>
      <c r="G897" s="55"/>
      <c r="H897" s="55"/>
      <c r="I897" s="55"/>
      <c r="J897" s="55"/>
      <c r="K897" s="55"/>
      <c r="L897" s="55"/>
      <c r="M897" s="56"/>
      <c r="N897" s="57"/>
      <c r="O897" s="58"/>
      <c r="P897" s="812"/>
      <c r="Q897" s="812"/>
      <c r="R897" s="812"/>
      <c r="S897" s="59"/>
      <c r="T897" s="59"/>
      <c r="U897" s="57"/>
      <c r="V897" s="58"/>
      <c r="W897" s="58"/>
      <c r="X897" s="116"/>
      <c r="Y897" s="116"/>
      <c r="Z897" s="116"/>
      <c r="AA897" s="116"/>
      <c r="AB897" s="116"/>
      <c r="AC897" s="116"/>
      <c r="AD897" s="58"/>
      <c r="AE897" s="58"/>
      <c r="AF897" s="58"/>
      <c r="AG897" s="116"/>
      <c r="AH897" s="58"/>
      <c r="AI897" s="58"/>
      <c r="AJ897" s="58"/>
      <c r="AZ897" s="40"/>
      <c r="BA897" s="40"/>
      <c r="BB897" s="40"/>
      <c r="BX897" s="36"/>
      <c r="BY897" s="36"/>
      <c r="BZ897" s="36"/>
      <c r="CA897" s="36"/>
      <c r="CB897" s="36"/>
      <c r="CC897" s="36"/>
    </row>
    <row r="898" spans="1:90" x14ac:dyDescent="0.2">
      <c r="A898" s="53"/>
      <c r="B898" s="54"/>
      <c r="C898" s="55"/>
      <c r="D898" s="55"/>
      <c r="E898" s="55"/>
      <c r="F898" s="55"/>
      <c r="G898" s="55"/>
      <c r="H898" s="55"/>
      <c r="I898" s="55"/>
      <c r="J898" s="55"/>
      <c r="K898" s="55"/>
      <c r="L898" s="55"/>
      <c r="M898" s="56"/>
      <c r="N898" s="57"/>
      <c r="O898" s="58"/>
      <c r="P898" s="812"/>
      <c r="Q898" s="812"/>
      <c r="R898" s="812"/>
      <c r="S898" s="59"/>
      <c r="T898" s="59"/>
      <c r="U898" s="57"/>
      <c r="V898" s="58"/>
      <c r="W898" s="58"/>
      <c r="X898" s="116"/>
      <c r="Y898" s="116"/>
      <c r="Z898" s="116"/>
      <c r="AA898" s="116"/>
      <c r="AB898" s="116"/>
      <c r="AC898" s="116"/>
      <c r="AD898" s="58"/>
      <c r="AE898" s="58"/>
      <c r="AF898" s="58"/>
      <c r="AG898" s="116"/>
      <c r="AH898" s="58"/>
      <c r="AI898" s="58"/>
      <c r="AJ898" s="58"/>
      <c r="AZ898" s="40"/>
      <c r="BA898" s="40"/>
      <c r="BB898" s="40"/>
      <c r="BX898" s="36"/>
      <c r="BY898" s="36"/>
      <c r="BZ898" s="36"/>
      <c r="CA898" s="36"/>
      <c r="CB898" s="36"/>
      <c r="CC898" s="36"/>
    </row>
    <row r="899" spans="1:90" x14ac:dyDescent="0.2">
      <c r="A899" s="53"/>
      <c r="B899" s="54"/>
      <c r="C899" s="55"/>
      <c r="D899" s="55"/>
      <c r="E899" s="55"/>
      <c r="F899" s="55"/>
      <c r="G899" s="55"/>
      <c r="H899" s="55"/>
      <c r="I899" s="55"/>
      <c r="J899" s="55"/>
      <c r="K899" s="55"/>
      <c r="L899" s="55"/>
      <c r="M899" s="56"/>
      <c r="N899" s="57"/>
      <c r="O899" s="58"/>
      <c r="P899" s="812"/>
      <c r="Q899" s="812"/>
      <c r="R899" s="812"/>
      <c r="S899" s="59"/>
      <c r="T899" s="59"/>
      <c r="U899" s="57"/>
      <c r="V899" s="58"/>
      <c r="W899" s="58"/>
      <c r="X899" s="116"/>
      <c r="Y899" s="116"/>
      <c r="Z899" s="116"/>
      <c r="AA899" s="116"/>
      <c r="AB899" s="116"/>
      <c r="AC899" s="116"/>
      <c r="AD899" s="58"/>
      <c r="AE899" s="58"/>
      <c r="AF899" s="58"/>
      <c r="AG899" s="116"/>
      <c r="AH899" s="58"/>
      <c r="AI899" s="58"/>
      <c r="AJ899" s="58"/>
      <c r="AZ899" s="40"/>
      <c r="BA899" s="40"/>
      <c r="BB899" s="40"/>
      <c r="BX899" s="36"/>
      <c r="BY899" s="36"/>
      <c r="BZ899" s="36"/>
      <c r="CA899" s="36"/>
      <c r="CB899" s="36"/>
      <c r="CC899" s="36"/>
    </row>
    <row r="900" spans="1:90" x14ac:dyDescent="0.2">
      <c r="A900" s="53"/>
      <c r="B900" s="54"/>
      <c r="C900" s="55"/>
      <c r="D900" s="55"/>
      <c r="E900" s="55"/>
      <c r="F900" s="55"/>
      <c r="G900" s="55"/>
      <c r="H900" s="55"/>
      <c r="I900" s="55"/>
      <c r="J900" s="55"/>
      <c r="K900" s="55"/>
      <c r="L900" s="55"/>
      <c r="M900" s="56"/>
      <c r="N900" s="57"/>
      <c r="O900" s="58"/>
      <c r="P900" s="812"/>
      <c r="Q900" s="812"/>
      <c r="R900" s="812"/>
      <c r="S900" s="59"/>
      <c r="T900" s="59"/>
      <c r="U900" s="57"/>
      <c r="V900" s="58"/>
      <c r="W900" s="58"/>
      <c r="X900" s="116"/>
      <c r="Y900" s="116"/>
      <c r="Z900" s="116"/>
      <c r="AA900" s="116"/>
      <c r="AB900" s="116"/>
      <c r="AC900" s="116"/>
      <c r="AD900" s="58"/>
      <c r="AE900" s="58"/>
      <c r="AF900" s="58"/>
      <c r="AG900" s="116"/>
      <c r="AH900" s="58"/>
      <c r="AI900" s="58"/>
      <c r="AJ900" s="58"/>
      <c r="AZ900" s="40"/>
      <c r="BA900" s="40"/>
      <c r="BB900" s="40"/>
      <c r="BX900" s="36"/>
      <c r="BY900" s="36"/>
      <c r="BZ900" s="36"/>
      <c r="CA900" s="36"/>
      <c r="CB900" s="36"/>
      <c r="CC900" s="36"/>
    </row>
    <row r="901" spans="1:90" x14ac:dyDescent="0.2">
      <c r="A901" s="60" t="s">
        <v>2270</v>
      </c>
      <c r="B901" s="61" t="s">
        <v>2271</v>
      </c>
      <c r="C901" s="61" t="s">
        <v>2271</v>
      </c>
      <c r="D901" s="61"/>
      <c r="E901" s="61"/>
      <c r="F901" s="61"/>
      <c r="G901" s="61" t="s">
        <v>2271</v>
      </c>
      <c r="H901" s="61" t="s">
        <v>2271</v>
      </c>
      <c r="I901" s="61" t="s">
        <v>2271</v>
      </c>
      <c r="J901" s="61" t="s">
        <v>2271</v>
      </c>
      <c r="K901" s="61" t="s">
        <v>2271</v>
      </c>
      <c r="L901" s="61" t="s">
        <v>2271</v>
      </c>
      <c r="M901" s="61" t="s">
        <v>2271</v>
      </c>
      <c r="N901" s="61" t="s">
        <v>2271</v>
      </c>
      <c r="O901" s="61" t="s">
        <v>2271</v>
      </c>
      <c r="P901" s="61" t="s">
        <v>2271</v>
      </c>
      <c r="Q901" s="61" t="s">
        <v>2271</v>
      </c>
      <c r="R901" s="61" t="s">
        <v>2271</v>
      </c>
      <c r="S901" s="61" t="s">
        <v>2271</v>
      </c>
      <c r="T901" s="61" t="s">
        <v>2271</v>
      </c>
      <c r="U901" s="61" t="s">
        <v>2271</v>
      </c>
      <c r="V901" s="61" t="s">
        <v>2271</v>
      </c>
      <c r="W901" s="61" t="s">
        <v>2271</v>
      </c>
      <c r="X901" s="61" t="s">
        <v>2271</v>
      </c>
      <c r="Y901" s="61" t="s">
        <v>2271</v>
      </c>
      <c r="Z901" s="61" t="s">
        <v>2271</v>
      </c>
      <c r="AA901" s="61"/>
      <c r="AB901" s="61"/>
      <c r="AC901" s="61"/>
      <c r="AD901" s="61" t="s">
        <v>2271</v>
      </c>
      <c r="AE901" s="61" t="s">
        <v>2271</v>
      </c>
      <c r="AF901" s="61" t="s">
        <v>2271</v>
      </c>
      <c r="AG901" s="61" t="s">
        <v>2271</v>
      </c>
      <c r="AH901" s="61" t="s">
        <v>2271</v>
      </c>
      <c r="AI901" s="61" t="s">
        <v>2271</v>
      </c>
      <c r="AJ901" s="61" t="s">
        <v>2271</v>
      </c>
      <c r="AK901" s="61" t="s">
        <v>2271</v>
      </c>
      <c r="AL901" s="61" t="s">
        <v>2271</v>
      </c>
      <c r="AM901" s="61" t="s">
        <v>2271</v>
      </c>
      <c r="AN901" s="61" t="s">
        <v>2271</v>
      </c>
      <c r="AO901" s="61" t="s">
        <v>2271</v>
      </c>
      <c r="AP901" s="61" t="s">
        <v>2271</v>
      </c>
      <c r="AQ901" s="61" t="s">
        <v>2271</v>
      </c>
      <c r="AR901" s="61" t="s">
        <v>2271</v>
      </c>
      <c r="AS901" s="61" t="s">
        <v>2271</v>
      </c>
      <c r="AT901" s="61" t="s">
        <v>2271</v>
      </c>
      <c r="AU901" s="61" t="s">
        <v>2271</v>
      </c>
      <c r="AV901" s="61" t="s">
        <v>2271</v>
      </c>
      <c r="AW901" s="61" t="s">
        <v>2271</v>
      </c>
      <c r="AX901" s="61" t="s">
        <v>2271</v>
      </c>
      <c r="AY901" s="62"/>
      <c r="AZ901" s="62"/>
      <c r="BA901" s="62"/>
      <c r="BB901" s="62"/>
      <c r="BC901" s="62"/>
      <c r="BD901" s="62"/>
      <c r="BE901" s="62"/>
      <c r="BF901" s="62"/>
      <c r="BG901" s="62"/>
      <c r="BH901" s="62"/>
      <c r="BI901" s="62"/>
      <c r="BJ901" s="62"/>
      <c r="BK901" s="62"/>
      <c r="BL901" s="62"/>
      <c r="BM901" s="62"/>
      <c r="BN901" s="62"/>
      <c r="BO901" s="62"/>
      <c r="BP901" s="62"/>
      <c r="BQ901" s="62"/>
      <c r="BR901" s="62"/>
      <c r="BS901" s="62"/>
      <c r="BT901" s="62"/>
      <c r="BU901" s="62"/>
      <c r="BV901" s="62"/>
      <c r="BW901" s="62"/>
      <c r="BX901" s="63"/>
      <c r="BY901" s="63"/>
      <c r="BZ901" s="63"/>
      <c r="CA901" s="63"/>
      <c r="CB901" s="63"/>
      <c r="CC901" s="63"/>
      <c r="CD901" s="63"/>
      <c r="CE901" s="63"/>
      <c r="CF901" s="63"/>
      <c r="CG901" s="63"/>
      <c r="CH901" s="63"/>
      <c r="CI901" s="63"/>
      <c r="CJ901" s="63"/>
      <c r="CK901" s="63"/>
      <c r="CL901" s="63"/>
    </row>
    <row r="905" spans="1:90" s="63" customFormat="1" x14ac:dyDescent="0.2">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6"/>
      <c r="AZ905" s="36"/>
      <c r="BA905" s="36"/>
      <c r="BB905" s="36"/>
      <c r="BC905" s="36"/>
      <c r="BD905" s="36"/>
      <c r="BE905" s="36"/>
      <c r="BF905" s="36"/>
      <c r="BG905" s="36"/>
      <c r="BH905" s="36"/>
      <c r="BI905" s="36"/>
      <c r="BJ905" s="36"/>
      <c r="BK905" s="36"/>
      <c r="BL905" s="36"/>
      <c r="BM905" s="36"/>
      <c r="BN905" s="36"/>
      <c r="BO905" s="36"/>
      <c r="BP905" s="36"/>
      <c r="BQ905" s="36"/>
      <c r="BR905" s="36"/>
      <c r="BS905" s="36"/>
      <c r="BT905" s="36"/>
      <c r="BU905" s="36"/>
      <c r="BV905" s="36"/>
      <c r="BW905" s="36"/>
      <c r="BX905"/>
      <c r="BY905"/>
      <c r="BZ905"/>
      <c r="CA905"/>
      <c r="CB905"/>
      <c r="CC905"/>
      <c r="CD905"/>
      <c r="CE905"/>
      <c r="CF905"/>
      <c r="CG905"/>
      <c r="CH905"/>
      <c r="CI905"/>
      <c r="CJ905"/>
      <c r="CK905"/>
      <c r="CL905"/>
    </row>
  </sheetData>
  <sheetProtection formatCells="0" selectLockedCells="1"/>
  <mergeCells count="6">
    <mergeCell ref="A6:L6"/>
    <mergeCell ref="C8:L8"/>
    <mergeCell ref="A2:L2"/>
    <mergeCell ref="A3:L3"/>
    <mergeCell ref="A4:L4"/>
    <mergeCell ref="A5:L5"/>
  </mergeCells>
  <phoneticPr fontId="2" type="noConversion"/>
  <conditionalFormatting sqref="G12:G900">
    <cfRule type="expression" dxfId="10" priority="1" stopIfTrue="1">
      <formula>NOT(BE12)</formula>
    </cfRule>
  </conditionalFormatting>
  <conditionalFormatting sqref="H12:H900">
    <cfRule type="expression" dxfId="9" priority="2" stopIfTrue="1">
      <formula>NOT(BE12)</formula>
    </cfRule>
  </conditionalFormatting>
  <conditionalFormatting sqref="I12:I900">
    <cfRule type="expression" dxfId="8" priority="3" stopIfTrue="1">
      <formula>NOT(BE12)</formula>
    </cfRule>
  </conditionalFormatting>
  <conditionalFormatting sqref="J12:J900">
    <cfRule type="expression" dxfId="7" priority="4" stopIfTrue="1">
      <formula>NOT(BE12)</formula>
    </cfRule>
  </conditionalFormatting>
  <conditionalFormatting sqref="K12:K900">
    <cfRule type="expression" dxfId="6" priority="5" stopIfTrue="1">
      <formula>NOT(BE12)</formula>
    </cfRule>
  </conditionalFormatting>
  <conditionalFormatting sqref="B12:C900">
    <cfRule type="expression" dxfId="5" priority="6" stopIfTrue="1">
      <formula>NOT(BD12)</formula>
    </cfRule>
  </conditionalFormatting>
  <conditionalFormatting sqref="D12:F900">
    <cfRule type="expression" dxfId="4" priority="7" stopIfTrue="1">
      <formula>NOT($BE12)</formula>
    </cfRule>
  </conditionalFormatting>
  <conditionalFormatting sqref="L12:AJ900">
    <cfRule type="expression" dxfId="3" priority="8" stopIfTrue="1">
      <formula>NOT(BE12)</formula>
    </cfRule>
  </conditionalFormatting>
  <dataValidations count="17">
    <dataValidation type="list" errorStyle="warning" allowBlank="1" showInputMessage="1" error="Please enter the outcome of the DA/s96 or CDC decision (see Information &amp; Definitions) or the corresponding number if verbose dropdowns not selected." sqref="W12:W900" xr:uid="{00000000-0002-0000-0B00-000000000000}">
      <formula1>IF(BA12,cat_of_CDCDT_list,cat_of_DT_list)</formula1>
    </dataValidation>
    <dataValidation type="date" errorStyle="warning" allowBlank="1" showInputMessage="1" error="Must be between 1/7/2007 (or as early as the DA lodgement date if there are entries for s82A or legal) and 30/6/2008 (see Instructions &amp; Definitiions)." sqref="U12:U900" xr:uid="{00000000-0002-0000-0B00-000001000000}">
      <formula1>#REF!</formula1>
      <formula2>39629</formula2>
    </dataValidation>
    <dataValidation type="list" errorStyle="warning" allowBlank="1" showInputMessage="1" error="Please select the appripriate Section 96 category (see Instructions &amp; Definitions) or the corresponding number if verbose dropdowns not selected." sqref="AD12:AD900" xr:uid="{00000000-0002-0000-0B00-000002000000}">
      <formula1>cat_of_s96_list</formula1>
    </dataValidation>
    <dataValidation type="list" errorStyle="warning" allowBlank="1" showInputMessage="1" error="Please enter Y or N." sqref="P12:R900" xr:uid="{00000000-0002-0000-0B00-000003000000}">
      <formula1>Y_N_list</formula1>
    </dataValidation>
    <dataValidation allowBlank="1" showInputMessage="1" sqref="B12:F900 H12:L900 G12 G21:G900" xr:uid="{00000000-0002-0000-0B00-000004000000}"/>
    <dataValidation type="whole" errorStyle="warning" operator="greaterThanOrEqual" allowBlank="1" showInputMessage="1" error="Please enter whole dollars only." sqref="M12:M900" xr:uid="{00000000-0002-0000-0B00-000005000000}">
      <formula1>0</formula1>
    </dataValidation>
    <dataValidation type="whole" errorStyle="warning" operator="greaterThanOrEqual" allowBlank="1" showInputMessage="1" error="Please enter the number of whole days only." sqref="S12:T900" xr:uid="{00000000-0002-0000-0B00-000006000000}">
      <formula1>0</formula1>
    </dataValidation>
    <dataValidation errorStyle="warning" allowBlank="1" showInputMessage="1" error="Please enter the outcome of the DA/s96 or CDC decision (see Information &amp; Definitions) or the corresponding number if verbose dropdowns not selected." sqref="X12:AB900" xr:uid="{00000000-0002-0000-0B00-000007000000}"/>
    <dataValidation type="list" errorStyle="warning" allowBlank="1" showDropDown="1" showInputMessage="1" showErrorMessage="1" error="Please enter either Y or N" sqref="M4" xr:uid="{00000000-0002-0000-0B00-000008000000}">
      <formula1>"Y,y,N,n"</formula1>
    </dataValidation>
    <dataValidation type="list" errorStyle="warning" allowBlank="1" showInputMessage="1" error="Please select the appropriate development category (see Instructions &amp; Definitions),_x000a_or the corresponding number if verbose dropdowns not selected." sqref="O12:O900" xr:uid="{00000000-0002-0000-0B00-000009000000}">
      <formula1>cat_of_devt_list</formula1>
    </dataValidation>
    <dataValidation type="list" errorStyle="warning" allowBlank="1" showInputMessage="1" error="Please enter either:_x000a_1: &quot;DA&quot;, or 2: &quot;CDC&quot;, or 3: &quot;s96&quot;._x000a_(or the corresponding number if verbose dropdowns not selected)." sqref="A12:A900" xr:uid="{00000000-0002-0000-0B00-00000A000000}">
      <formula1>cat_of_applic_type_list</formula1>
    </dataValidation>
    <dataValidation type="date" errorStyle="warning" operator="lessThanOrEqual" allowBlank="1" showInputMessage="1" error="Must be prior to 30/6/2008._x000a__x000a_Please use dd/mm/yyyy format." sqref="N12:N900" xr:uid="{00000000-0002-0000-0B00-00000B000000}">
      <formula1>39629</formula1>
    </dataValidation>
    <dataValidation type="list" errorStyle="warning" allowBlank="1" showInputMessage="1" error="Please enter the outcome of the DA/s96 or CDC decision (see Information &amp; Definitions) or the corresponding number if verbose dropdowns not selected." sqref="AC13:AC900" xr:uid="{00000000-0002-0000-0B00-00000C000000}">
      <formula1>Y_N_list</formula1>
    </dataValidation>
    <dataValidation type="list" errorStyle="warning" allowBlank="1" showInputMessage="1" error="Please identify the DA/s96 or CDC decision maker (see Instructions &amp; Definitions) or the corresponding number if verbose dropdowns not selected." sqref="V12:V900" xr:uid="{00000000-0002-0000-0B00-00000D000000}">
      <formula1>IF(BA12,CDC_Determination_level,cat_of_DM_list)</formula1>
    </dataValidation>
    <dataValidation type="list" errorStyle="warning" allowBlank="1" showInputMessage="1" error="Please select the appripriate Section 96 category (see Instructions &amp; Definitions) or the corresponding number if verbose dropdowns not selected." sqref="AE12:AF900 AH12:AJ900" xr:uid="{00000000-0002-0000-0B00-00000E000000}">
      <formula1>Y_N_list</formula1>
    </dataValidation>
    <dataValidation type="whole" errorStyle="warning" operator="greaterThanOrEqual" allowBlank="1" showInputMessage="1" error="Please select the appripriate Section 96 category (see Instructions &amp; Definitions) or the corresponding number if verbose dropdowns not selected." sqref="AG12:AG900" xr:uid="{00000000-0002-0000-0B00-00000F000000}">
      <formula1>0</formula1>
    </dataValidation>
    <dataValidation type="list" errorStyle="warning" allowBlank="1" showInputMessage="1" error="Please enter the outcome of the DA/s96 or CDC decision (see Information &amp; Definitions) or the corresponding number if verbose dropdowns not selected." sqref="AC12" xr:uid="{00000000-0002-0000-0B00-000010000000}">
      <formula1>Council_ctrl</formula1>
    </dataValidation>
  </dataValidations>
  <printOptions gridLines="1"/>
  <pageMargins left="0.11811023622047245" right="0.11811023622047245" top="0.98425196850393704" bottom="0.98425196850393704" header="0.51181102362204722" footer="0.51181102362204722"/>
  <pageSetup paperSize="8" scale="73" fitToWidth="2" orientation="landscape" verticalDpi="300" r:id="rId1"/>
  <headerFooter alignWithMargins="0"/>
  <colBreaks count="1" manualBreakCount="1">
    <brk id="17" max="14" man="1"/>
  </col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K3"/>
  <sheetViews>
    <sheetView topLeftCell="A561" workbookViewId="0">
      <selection activeCell="A570" sqref="A570"/>
    </sheetView>
  </sheetViews>
  <sheetFormatPr defaultRowHeight="12.75" x14ac:dyDescent="0.2"/>
  <cols>
    <col min="1" max="1" width="13.85546875" customWidth="1"/>
    <col min="2" max="2" width="21.5703125" customWidth="1"/>
    <col min="3" max="3" width="16.140625" customWidth="1"/>
    <col min="4" max="4" width="12.7109375" customWidth="1"/>
    <col min="5" max="5" width="13.7109375" customWidth="1"/>
    <col min="6" max="6" width="15.85546875" customWidth="1"/>
    <col min="7" max="7" width="15.7109375" customWidth="1"/>
    <col min="8" max="8" width="17.140625" customWidth="1"/>
    <col min="10" max="10" width="14.7109375" customWidth="1"/>
  </cols>
  <sheetData>
    <row r="1" spans="1:11" ht="13.5" thickBot="1" x14ac:dyDescent="0.25">
      <c r="A1" s="12" t="s">
        <v>2198</v>
      </c>
      <c r="B1" s="12" t="s">
        <v>2199</v>
      </c>
      <c r="C1" s="14" t="s">
        <v>2200</v>
      </c>
      <c r="D1" s="12" t="s">
        <v>2201</v>
      </c>
      <c r="E1" s="12" t="s">
        <v>2202</v>
      </c>
      <c r="F1" s="12" t="s">
        <v>2203</v>
      </c>
      <c r="G1" s="14" t="s">
        <v>2204</v>
      </c>
      <c r="H1" s="14" t="s">
        <v>2205</v>
      </c>
      <c r="I1" s="14" t="s">
        <v>2206</v>
      </c>
      <c r="J1" s="14" t="s">
        <v>2207</v>
      </c>
      <c r="K1" s="13" t="s">
        <v>2208</v>
      </c>
    </row>
    <row r="2" spans="1:11" ht="23.25" thickBot="1" x14ac:dyDescent="0.25">
      <c r="A2" s="811" t="s">
        <v>2272</v>
      </c>
      <c r="B2" s="813" t="s">
        <v>2273</v>
      </c>
      <c r="C2" s="813" t="s">
        <v>2274</v>
      </c>
      <c r="D2" s="811" t="s">
        <v>2239</v>
      </c>
      <c r="E2" s="813" t="s">
        <v>2240</v>
      </c>
      <c r="F2" s="813" t="s">
        <v>2241</v>
      </c>
      <c r="G2" s="813" t="s">
        <v>2242</v>
      </c>
      <c r="H2" s="813" t="s">
        <v>2243</v>
      </c>
      <c r="I2" s="813" t="s">
        <v>2244</v>
      </c>
      <c r="J2" s="813" t="s">
        <v>2245</v>
      </c>
      <c r="K2" s="813" t="s">
        <v>2208</v>
      </c>
    </row>
    <row r="3" spans="1:11" x14ac:dyDescent="0.2">
      <c r="A3" s="16"/>
    </row>
  </sheetData>
  <phoneticPr fontId="2" type="noConversion"/>
  <pageMargins left="0.75" right="0.75" top="1" bottom="1" header="0.5" footer="0.5"/>
  <pageSetup paperSize="9" scale="80" orientation="landscape"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AX506"/>
  <sheetViews>
    <sheetView zoomScaleNormal="100" zoomScaleSheetLayoutView="70" workbookViewId="0">
      <selection activeCell="A9" sqref="A9"/>
    </sheetView>
  </sheetViews>
  <sheetFormatPr defaultColWidth="9.140625" defaultRowHeight="12.75" x14ac:dyDescent="0.2"/>
  <cols>
    <col min="1" max="1" width="12.7109375" style="32" customWidth="1"/>
    <col min="2" max="2" width="15.7109375" style="32" customWidth="1"/>
    <col min="3" max="3" width="23.140625" style="32" customWidth="1"/>
    <col min="4" max="4" width="11.42578125" style="32" customWidth="1"/>
    <col min="5" max="5" width="17.140625" style="32" customWidth="1"/>
    <col min="6" max="6" width="30.42578125" style="32" customWidth="1"/>
    <col min="7" max="7" width="22.28515625" style="32" customWidth="1"/>
    <col min="8" max="21" width="9.140625" style="32"/>
    <col min="22" max="25" width="11.42578125" style="36" customWidth="1"/>
    <col min="26" max="28" width="12.7109375" style="36" customWidth="1"/>
  </cols>
  <sheetData>
    <row r="1" spans="1:50" ht="27" thickBot="1" x14ac:dyDescent="0.45">
      <c r="A1" s="29" t="s">
        <v>2275</v>
      </c>
      <c r="B1" s="30"/>
      <c r="C1" s="30"/>
      <c r="D1" s="30"/>
      <c r="E1" s="30"/>
      <c r="F1" s="30"/>
      <c r="G1" s="30"/>
      <c r="V1" s="33"/>
      <c r="W1" s="34"/>
      <c r="X1" s="34"/>
      <c r="Y1" s="34"/>
      <c r="Z1" s="34"/>
      <c r="AA1" s="34"/>
      <c r="AB1" s="34"/>
    </row>
    <row r="2" spans="1:50" x14ac:dyDescent="0.2">
      <c r="A2" s="12">
        <v>1</v>
      </c>
      <c r="B2" s="13">
        <v>2</v>
      </c>
      <c r="C2" s="13">
        <v>3</v>
      </c>
      <c r="D2" s="13">
        <v>4</v>
      </c>
      <c r="E2" s="13">
        <v>5</v>
      </c>
      <c r="F2" s="13">
        <v>6</v>
      </c>
      <c r="G2" s="13" t="s">
        <v>2177</v>
      </c>
    </row>
    <row r="3" spans="1:50" x14ac:dyDescent="0.2">
      <c r="A3" s="12" t="s">
        <v>2197</v>
      </c>
      <c r="B3" s="13" t="s">
        <v>2198</v>
      </c>
      <c r="C3" s="12" t="s">
        <v>2276</v>
      </c>
      <c r="D3" s="14" t="s">
        <v>2277</v>
      </c>
      <c r="E3" s="14" t="s">
        <v>2278</v>
      </c>
      <c r="F3" s="14" t="s">
        <v>2279</v>
      </c>
      <c r="G3" s="14" t="s">
        <v>2280</v>
      </c>
    </row>
    <row r="4" spans="1:50" x14ac:dyDescent="0.2">
      <c r="A4" s="41"/>
      <c r="B4" s="42" t="s">
        <v>2281</v>
      </c>
      <c r="C4" s="41"/>
      <c r="D4" s="41"/>
      <c r="E4" s="41"/>
      <c r="F4" s="41"/>
      <c r="G4" s="41"/>
      <c r="V4" s="44"/>
      <c r="W4" s="44"/>
      <c r="X4" s="44"/>
      <c r="Y4" s="44"/>
      <c r="Z4" s="44"/>
      <c r="AA4" s="44"/>
      <c r="AB4" s="44"/>
      <c r="AC4" s="44"/>
      <c r="AD4" s="44"/>
      <c r="AE4" s="44"/>
      <c r="AF4" s="44"/>
    </row>
    <row r="5" spans="1:50" s="52" customFormat="1" ht="34.5" thickBot="1" x14ac:dyDescent="0.25">
      <c r="A5" s="46" t="s">
        <v>2282</v>
      </c>
      <c r="B5" s="46" t="s">
        <v>2283</v>
      </c>
      <c r="C5" s="46" t="s">
        <v>2284</v>
      </c>
      <c r="D5" s="46" t="s">
        <v>2285</v>
      </c>
      <c r="E5" s="46" t="s">
        <v>2286</v>
      </c>
      <c r="F5" s="46" t="s">
        <v>2287</v>
      </c>
      <c r="G5" s="46" t="s">
        <v>2288</v>
      </c>
      <c r="H5" s="47"/>
      <c r="I5" s="47"/>
      <c r="J5" s="47"/>
      <c r="K5" s="47"/>
      <c r="L5" s="47"/>
      <c r="M5" s="47"/>
      <c r="N5" s="47"/>
      <c r="O5" s="47"/>
      <c r="P5" s="47"/>
      <c r="Q5" s="47"/>
      <c r="R5" s="47"/>
      <c r="S5" s="47"/>
      <c r="T5" s="47"/>
      <c r="U5" s="47"/>
      <c r="V5" s="48"/>
      <c r="W5" s="49"/>
      <c r="X5" s="49"/>
      <c r="Y5" s="50"/>
      <c r="Z5" s="51"/>
      <c r="AA5" s="51"/>
      <c r="AB5" s="51"/>
      <c r="AC5" s="51"/>
      <c r="AD5" s="51"/>
      <c r="AE5" s="51"/>
      <c r="AF5" s="51"/>
      <c r="AG5"/>
      <c r="AI5"/>
      <c r="AJ5"/>
      <c r="AK5"/>
      <c r="AL5"/>
      <c r="AM5"/>
      <c r="AN5"/>
      <c r="AO5"/>
      <c r="AP5"/>
      <c r="AQ5"/>
      <c r="AR5"/>
      <c r="AS5"/>
      <c r="AT5"/>
      <c r="AU5"/>
      <c r="AV5"/>
      <c r="AW5"/>
      <c r="AX5"/>
    </row>
    <row r="6" spans="1:50" x14ac:dyDescent="0.2">
      <c r="A6" s="53"/>
      <c r="B6" s="54"/>
      <c r="C6" s="54"/>
      <c r="D6" s="54"/>
      <c r="E6" s="117"/>
      <c r="F6" s="54"/>
      <c r="G6" s="54"/>
      <c r="W6" s="40"/>
      <c r="X6" s="40"/>
      <c r="Y6" s="40"/>
    </row>
    <row r="7" spans="1:50" x14ac:dyDescent="0.2">
      <c r="A7" s="53"/>
      <c r="B7" s="54"/>
      <c r="C7" s="54"/>
      <c r="D7" s="54"/>
      <c r="E7" s="117"/>
      <c r="F7" s="54"/>
      <c r="G7" s="54"/>
      <c r="W7" s="40"/>
      <c r="X7" s="40"/>
      <c r="Y7" s="40"/>
    </row>
    <row r="8" spans="1:50" x14ac:dyDescent="0.2">
      <c r="A8" s="53"/>
      <c r="B8" s="54"/>
      <c r="C8" s="54"/>
      <c r="D8" s="54"/>
      <c r="E8" s="117"/>
      <c r="F8" s="54"/>
      <c r="G8" s="54"/>
      <c r="W8" s="40"/>
      <c r="X8" s="40"/>
      <c r="Y8" s="40"/>
    </row>
    <row r="9" spans="1:50" x14ac:dyDescent="0.2">
      <c r="A9" s="53"/>
      <c r="B9" s="54"/>
      <c r="C9" s="54"/>
      <c r="D9" s="54"/>
      <c r="E9" s="117"/>
      <c r="F9" s="54"/>
      <c r="G9" s="54"/>
      <c r="W9" s="40"/>
      <c r="X9" s="40"/>
      <c r="Y9" s="40"/>
    </row>
    <row r="10" spans="1:50" x14ac:dyDescent="0.2">
      <c r="A10" s="53"/>
      <c r="B10" s="54"/>
      <c r="C10" s="54"/>
      <c r="D10" s="54"/>
      <c r="E10" s="117"/>
      <c r="F10" s="54"/>
      <c r="G10" s="54"/>
      <c r="W10" s="40"/>
      <c r="X10" s="40"/>
      <c r="Y10" s="40"/>
    </row>
    <row r="11" spans="1:50" x14ac:dyDescent="0.2">
      <c r="A11" s="53"/>
      <c r="B11" s="54"/>
      <c r="C11" s="54"/>
      <c r="D11" s="54"/>
      <c r="E11" s="117"/>
      <c r="F11" s="54"/>
      <c r="G11" s="54"/>
      <c r="W11" s="40"/>
      <c r="X11" s="40"/>
      <c r="Y11" s="40"/>
    </row>
    <row r="12" spans="1:50" x14ac:dyDescent="0.2">
      <c r="A12" s="53"/>
      <c r="B12" s="54"/>
      <c r="C12" s="54"/>
      <c r="D12" s="54"/>
      <c r="E12" s="117"/>
      <c r="F12" s="54"/>
      <c r="G12" s="54"/>
      <c r="W12" s="40"/>
      <c r="X12" s="40"/>
      <c r="Y12" s="40"/>
    </row>
    <row r="13" spans="1:50" x14ac:dyDescent="0.2">
      <c r="A13" s="53"/>
      <c r="B13" s="54"/>
      <c r="C13" s="54"/>
      <c r="D13" s="54"/>
      <c r="E13" s="117"/>
      <c r="F13" s="54"/>
      <c r="G13" s="54"/>
      <c r="W13" s="40"/>
      <c r="X13" s="40"/>
      <c r="Y13" s="40"/>
    </row>
    <row r="14" spans="1:50" x14ac:dyDescent="0.2">
      <c r="A14" s="53"/>
      <c r="B14" s="54"/>
      <c r="C14" s="54"/>
      <c r="D14" s="54"/>
      <c r="E14" s="117"/>
      <c r="F14" s="54"/>
      <c r="G14" s="54"/>
      <c r="W14" s="40"/>
      <c r="X14" s="40"/>
      <c r="Y14" s="40"/>
    </row>
    <row r="15" spans="1:50" x14ac:dyDescent="0.2">
      <c r="A15" s="53"/>
      <c r="B15" s="54"/>
      <c r="C15" s="54"/>
      <c r="D15" s="54"/>
      <c r="E15" s="117"/>
      <c r="F15" s="54"/>
      <c r="G15" s="54"/>
      <c r="W15" s="40"/>
      <c r="X15" s="40"/>
      <c r="Y15" s="40"/>
    </row>
    <row r="16" spans="1:50" x14ac:dyDescent="0.2">
      <c r="A16" s="53"/>
      <c r="B16" s="54"/>
      <c r="C16" s="54"/>
      <c r="D16" s="54"/>
      <c r="E16" s="117"/>
      <c r="F16" s="54"/>
      <c r="G16" s="54"/>
      <c r="W16" s="40"/>
      <c r="X16" s="40"/>
      <c r="Y16" s="40"/>
    </row>
    <row r="17" spans="1:25" x14ac:dyDescent="0.2">
      <c r="A17" s="53"/>
      <c r="B17" s="54"/>
      <c r="C17" s="54"/>
      <c r="D17" s="54"/>
      <c r="E17" s="117"/>
      <c r="F17" s="54"/>
      <c r="G17" s="54"/>
      <c r="W17" s="40"/>
      <c r="X17" s="40"/>
      <c r="Y17" s="40"/>
    </row>
    <row r="18" spans="1:25" x14ac:dyDescent="0.2">
      <c r="A18" s="53"/>
      <c r="B18" s="54"/>
      <c r="C18" s="54"/>
      <c r="D18" s="54"/>
      <c r="E18" s="117"/>
      <c r="F18" s="54"/>
      <c r="G18" s="54"/>
      <c r="W18" s="40"/>
      <c r="X18" s="40"/>
      <c r="Y18" s="40"/>
    </row>
    <row r="19" spans="1:25" x14ac:dyDescent="0.2">
      <c r="A19" s="53"/>
      <c r="B19" s="54"/>
      <c r="C19" s="54"/>
      <c r="D19" s="54"/>
      <c r="E19" s="117"/>
      <c r="F19" s="54"/>
      <c r="G19" s="54"/>
      <c r="W19" s="40"/>
      <c r="X19" s="40"/>
      <c r="Y19" s="40"/>
    </row>
    <row r="20" spans="1:25" x14ac:dyDescent="0.2">
      <c r="A20" s="53"/>
      <c r="B20" s="54"/>
      <c r="C20" s="54"/>
      <c r="D20" s="54"/>
      <c r="E20" s="117"/>
      <c r="F20" s="54"/>
      <c r="G20" s="54"/>
      <c r="W20" s="40"/>
      <c r="X20" s="40"/>
      <c r="Y20" s="40"/>
    </row>
    <row r="21" spans="1:25" x14ac:dyDescent="0.2">
      <c r="A21" s="53"/>
      <c r="B21" s="54"/>
      <c r="C21" s="54"/>
      <c r="D21" s="54"/>
      <c r="E21" s="117"/>
      <c r="F21" s="54"/>
      <c r="G21" s="54"/>
      <c r="W21" s="40"/>
      <c r="X21" s="40"/>
      <c r="Y21" s="40"/>
    </row>
    <row r="22" spans="1:25" x14ac:dyDescent="0.2">
      <c r="A22" s="53"/>
      <c r="B22" s="54"/>
      <c r="C22" s="54"/>
      <c r="D22" s="54"/>
      <c r="E22" s="117"/>
      <c r="F22" s="54"/>
      <c r="G22" s="54"/>
      <c r="W22" s="40"/>
      <c r="X22" s="40"/>
      <c r="Y22" s="40"/>
    </row>
    <row r="23" spans="1:25" x14ac:dyDescent="0.2">
      <c r="A23" s="53"/>
      <c r="B23" s="54"/>
      <c r="C23" s="54"/>
      <c r="D23" s="54"/>
      <c r="E23" s="117"/>
      <c r="F23" s="54"/>
      <c r="G23" s="54"/>
      <c r="W23" s="40"/>
      <c r="X23" s="40"/>
      <c r="Y23" s="40"/>
    </row>
    <row r="24" spans="1:25" x14ac:dyDescent="0.2">
      <c r="A24" s="53"/>
      <c r="B24" s="54"/>
      <c r="C24" s="54"/>
      <c r="D24" s="54"/>
      <c r="E24" s="117"/>
      <c r="F24" s="54"/>
      <c r="G24" s="54"/>
      <c r="W24" s="40"/>
      <c r="X24" s="40"/>
      <c r="Y24" s="40"/>
    </row>
    <row r="25" spans="1:25" x14ac:dyDescent="0.2">
      <c r="A25" s="53"/>
      <c r="B25" s="54"/>
      <c r="C25" s="54"/>
      <c r="D25" s="54"/>
      <c r="E25" s="117"/>
      <c r="F25" s="54"/>
      <c r="G25" s="54"/>
      <c r="W25" s="40"/>
      <c r="X25" s="40"/>
      <c r="Y25" s="40"/>
    </row>
    <row r="26" spans="1:25" x14ac:dyDescent="0.2">
      <c r="A26" s="53"/>
      <c r="B26" s="54"/>
      <c r="C26" s="54"/>
      <c r="D26" s="54"/>
      <c r="E26" s="117"/>
      <c r="F26" s="54"/>
      <c r="G26" s="54"/>
      <c r="W26" s="40"/>
      <c r="X26" s="40"/>
      <c r="Y26" s="40"/>
    </row>
    <row r="27" spans="1:25" x14ac:dyDescent="0.2">
      <c r="A27" s="53"/>
      <c r="B27" s="54"/>
      <c r="C27" s="54"/>
      <c r="D27" s="54"/>
      <c r="E27" s="117"/>
      <c r="F27" s="54"/>
      <c r="G27" s="54"/>
      <c r="W27" s="40"/>
      <c r="X27" s="40"/>
      <c r="Y27" s="40"/>
    </row>
    <row r="28" spans="1:25" x14ac:dyDescent="0.2">
      <c r="A28" s="53"/>
      <c r="B28" s="54"/>
      <c r="C28" s="54"/>
      <c r="D28" s="54"/>
      <c r="E28" s="117"/>
      <c r="F28" s="54"/>
      <c r="G28" s="54"/>
      <c r="W28" s="40"/>
      <c r="X28" s="40"/>
      <c r="Y28" s="40"/>
    </row>
    <row r="29" spans="1:25" x14ac:dyDescent="0.2">
      <c r="A29" s="53"/>
      <c r="B29" s="54"/>
      <c r="C29" s="54"/>
      <c r="D29" s="54"/>
      <c r="E29" s="117"/>
      <c r="F29" s="54"/>
      <c r="G29" s="54"/>
      <c r="W29" s="40"/>
      <c r="X29" s="40"/>
      <c r="Y29" s="40"/>
    </row>
    <row r="30" spans="1:25" x14ac:dyDescent="0.2">
      <c r="A30" s="53"/>
      <c r="B30" s="54"/>
      <c r="C30" s="54"/>
      <c r="D30" s="54"/>
      <c r="E30" s="117"/>
      <c r="F30" s="54"/>
      <c r="G30" s="54"/>
      <c r="W30" s="40"/>
      <c r="X30" s="40"/>
      <c r="Y30" s="40"/>
    </row>
    <row r="31" spans="1:25" x14ac:dyDescent="0.2">
      <c r="A31" s="53"/>
      <c r="B31" s="54"/>
      <c r="C31" s="54"/>
      <c r="D31" s="54"/>
      <c r="E31" s="117"/>
      <c r="F31" s="54"/>
      <c r="G31" s="54"/>
      <c r="W31" s="40"/>
      <c r="X31" s="40"/>
      <c r="Y31" s="40"/>
    </row>
    <row r="32" spans="1:25" x14ac:dyDescent="0.2">
      <c r="A32" s="53"/>
      <c r="B32" s="54"/>
      <c r="C32" s="54"/>
      <c r="D32" s="54"/>
      <c r="E32" s="117"/>
      <c r="F32" s="54"/>
      <c r="G32" s="54"/>
      <c r="W32" s="40"/>
      <c r="X32" s="40"/>
      <c r="Y32" s="40"/>
    </row>
    <row r="33" spans="1:25" x14ac:dyDescent="0.2">
      <c r="A33" s="53"/>
      <c r="B33" s="54"/>
      <c r="C33" s="54"/>
      <c r="D33" s="54"/>
      <c r="E33" s="117"/>
      <c r="F33" s="54"/>
      <c r="G33" s="54"/>
      <c r="W33" s="40"/>
      <c r="X33" s="40"/>
      <c r="Y33" s="40"/>
    </row>
    <row r="34" spans="1:25" x14ac:dyDescent="0.2">
      <c r="A34" s="53"/>
      <c r="B34" s="54"/>
      <c r="C34" s="54"/>
      <c r="D34" s="54"/>
      <c r="E34" s="117"/>
      <c r="F34" s="54"/>
      <c r="G34" s="54"/>
      <c r="W34" s="40"/>
      <c r="X34" s="40"/>
      <c r="Y34" s="40"/>
    </row>
    <row r="35" spans="1:25" x14ac:dyDescent="0.2">
      <c r="A35" s="53"/>
      <c r="B35" s="54"/>
      <c r="C35" s="54"/>
      <c r="D35" s="54"/>
      <c r="E35" s="117"/>
      <c r="F35" s="54"/>
      <c r="G35" s="54"/>
      <c r="W35" s="40"/>
      <c r="X35" s="40"/>
      <c r="Y35" s="40"/>
    </row>
    <row r="36" spans="1:25" x14ac:dyDescent="0.2">
      <c r="A36" s="53"/>
      <c r="B36" s="54"/>
      <c r="C36" s="54"/>
      <c r="D36" s="54"/>
      <c r="E36" s="117"/>
      <c r="F36" s="54"/>
      <c r="G36" s="54"/>
      <c r="W36" s="40"/>
      <c r="X36" s="40"/>
      <c r="Y36" s="40"/>
    </row>
    <row r="37" spans="1:25" x14ac:dyDescent="0.2">
      <c r="A37" s="53"/>
      <c r="B37" s="54"/>
      <c r="C37" s="54"/>
      <c r="D37" s="54"/>
      <c r="E37" s="117"/>
      <c r="F37" s="54"/>
      <c r="G37" s="54"/>
      <c r="W37" s="40"/>
      <c r="X37" s="40"/>
      <c r="Y37" s="40"/>
    </row>
    <row r="38" spans="1:25" x14ac:dyDescent="0.2">
      <c r="A38" s="53"/>
      <c r="B38" s="54"/>
      <c r="C38" s="54"/>
      <c r="D38" s="54"/>
      <c r="E38" s="117"/>
      <c r="F38" s="54"/>
      <c r="G38" s="54"/>
      <c r="W38" s="40"/>
      <c r="X38" s="40"/>
      <c r="Y38" s="40"/>
    </row>
    <row r="39" spans="1:25" x14ac:dyDescent="0.2">
      <c r="A39" s="53"/>
      <c r="B39" s="54"/>
      <c r="C39" s="54"/>
      <c r="D39" s="54"/>
      <c r="E39" s="117"/>
      <c r="F39" s="54"/>
      <c r="G39" s="54"/>
      <c r="W39" s="40"/>
      <c r="X39" s="40"/>
      <c r="Y39" s="40"/>
    </row>
    <row r="40" spans="1:25" x14ac:dyDescent="0.2">
      <c r="A40" s="53"/>
      <c r="B40" s="54"/>
      <c r="C40" s="54"/>
      <c r="D40" s="54"/>
      <c r="E40" s="117"/>
      <c r="F40" s="54"/>
      <c r="G40" s="54"/>
      <c r="W40" s="40"/>
      <c r="X40" s="40"/>
      <c r="Y40" s="40"/>
    </row>
    <row r="41" spans="1:25" x14ac:dyDescent="0.2">
      <c r="A41" s="53"/>
      <c r="B41" s="54"/>
      <c r="C41" s="54"/>
      <c r="D41" s="54"/>
      <c r="E41" s="117"/>
      <c r="F41" s="54"/>
      <c r="G41" s="54"/>
      <c r="W41" s="40"/>
      <c r="X41" s="40"/>
      <c r="Y41" s="40"/>
    </row>
    <row r="42" spans="1:25" x14ac:dyDescent="0.2">
      <c r="A42" s="53"/>
      <c r="B42" s="54"/>
      <c r="C42" s="54"/>
      <c r="D42" s="54"/>
      <c r="E42" s="117"/>
      <c r="F42" s="54"/>
      <c r="G42" s="54"/>
      <c r="W42" s="40"/>
      <c r="X42" s="40"/>
      <c r="Y42" s="40"/>
    </row>
    <row r="43" spans="1:25" x14ac:dyDescent="0.2">
      <c r="A43" s="53"/>
      <c r="B43" s="54"/>
      <c r="C43" s="54"/>
      <c r="D43" s="54"/>
      <c r="E43" s="117"/>
      <c r="F43" s="54"/>
      <c r="G43" s="54"/>
      <c r="W43" s="40"/>
      <c r="X43" s="40"/>
      <c r="Y43" s="40"/>
    </row>
    <row r="44" spans="1:25" x14ac:dyDescent="0.2">
      <c r="A44" s="53"/>
      <c r="B44" s="54"/>
      <c r="C44" s="54"/>
      <c r="D44" s="54"/>
      <c r="E44" s="117"/>
      <c r="F44" s="54"/>
      <c r="G44" s="54"/>
      <c r="W44" s="40"/>
      <c r="X44" s="40"/>
      <c r="Y44" s="40"/>
    </row>
    <row r="45" spans="1:25" x14ac:dyDescent="0.2">
      <c r="A45" s="53"/>
      <c r="B45" s="54"/>
      <c r="C45" s="54"/>
      <c r="D45" s="54"/>
      <c r="E45" s="117"/>
      <c r="F45" s="54"/>
      <c r="G45" s="54"/>
      <c r="W45" s="40"/>
      <c r="X45" s="40"/>
      <c r="Y45" s="40"/>
    </row>
    <row r="46" spans="1:25" x14ac:dyDescent="0.2">
      <c r="A46" s="53"/>
      <c r="B46" s="54"/>
      <c r="C46" s="54"/>
      <c r="D46" s="54"/>
      <c r="E46" s="117"/>
      <c r="F46" s="54"/>
      <c r="G46" s="54"/>
      <c r="W46" s="40"/>
      <c r="X46" s="40"/>
      <c r="Y46" s="40"/>
    </row>
    <row r="47" spans="1:25" x14ac:dyDescent="0.2">
      <c r="A47" s="53"/>
      <c r="B47" s="54"/>
      <c r="C47" s="54"/>
      <c r="D47" s="54"/>
      <c r="E47" s="117"/>
      <c r="F47" s="54"/>
      <c r="G47" s="54"/>
      <c r="W47" s="40"/>
      <c r="X47" s="40"/>
      <c r="Y47" s="40"/>
    </row>
    <row r="48" spans="1:25" x14ac:dyDescent="0.2">
      <c r="A48" s="53"/>
      <c r="B48" s="54"/>
      <c r="C48" s="54"/>
      <c r="D48" s="54"/>
      <c r="E48" s="117"/>
      <c r="F48" s="54"/>
      <c r="G48" s="54"/>
      <c r="W48" s="40"/>
      <c r="X48" s="40"/>
      <c r="Y48" s="40"/>
    </row>
    <row r="49" spans="1:25" x14ac:dyDescent="0.2">
      <c r="A49" s="53"/>
      <c r="B49" s="54"/>
      <c r="C49" s="54"/>
      <c r="D49" s="54"/>
      <c r="E49" s="117"/>
      <c r="F49" s="54"/>
      <c r="G49" s="54"/>
      <c r="W49" s="40"/>
      <c r="X49" s="40"/>
      <c r="Y49" s="40"/>
    </row>
    <row r="50" spans="1:25" x14ac:dyDescent="0.2">
      <c r="A50" s="53"/>
      <c r="B50" s="54"/>
      <c r="C50" s="54"/>
      <c r="D50" s="54"/>
      <c r="E50" s="117"/>
      <c r="F50" s="54"/>
      <c r="G50" s="54"/>
      <c r="W50" s="40"/>
      <c r="X50" s="40"/>
      <c r="Y50" s="40"/>
    </row>
    <row r="51" spans="1:25" x14ac:dyDescent="0.2">
      <c r="A51" s="53"/>
      <c r="B51" s="54"/>
      <c r="C51" s="54"/>
      <c r="D51" s="54"/>
      <c r="E51" s="117"/>
      <c r="F51" s="54"/>
      <c r="G51" s="54"/>
      <c r="W51" s="40"/>
      <c r="X51" s="40"/>
      <c r="Y51" s="40"/>
    </row>
    <row r="52" spans="1:25" x14ac:dyDescent="0.2">
      <c r="A52" s="53"/>
      <c r="B52" s="54"/>
      <c r="C52" s="54"/>
      <c r="D52" s="54"/>
      <c r="E52" s="117"/>
      <c r="F52" s="54"/>
      <c r="G52" s="54"/>
      <c r="W52" s="40"/>
      <c r="X52" s="40"/>
      <c r="Y52" s="40"/>
    </row>
    <row r="53" spans="1:25" x14ac:dyDescent="0.2">
      <c r="A53" s="53"/>
      <c r="B53" s="54"/>
      <c r="C53" s="54"/>
      <c r="D53" s="54"/>
      <c r="E53" s="117"/>
      <c r="F53" s="54"/>
      <c r="G53" s="54"/>
      <c r="W53" s="40"/>
      <c r="X53" s="40"/>
      <c r="Y53" s="40"/>
    </row>
    <row r="54" spans="1:25" x14ac:dyDescent="0.2">
      <c r="A54" s="53"/>
      <c r="B54" s="54"/>
      <c r="C54" s="54"/>
      <c r="D54" s="54"/>
      <c r="E54" s="117"/>
      <c r="F54" s="54"/>
      <c r="G54" s="54"/>
      <c r="W54" s="40"/>
      <c r="X54" s="40"/>
      <c r="Y54" s="40"/>
    </row>
    <row r="55" spans="1:25" x14ac:dyDescent="0.2">
      <c r="A55" s="53"/>
      <c r="B55" s="54"/>
      <c r="C55" s="54"/>
      <c r="D55" s="54"/>
      <c r="E55" s="117"/>
      <c r="F55" s="54"/>
      <c r="G55" s="54"/>
      <c r="W55" s="40"/>
      <c r="X55" s="40"/>
      <c r="Y55" s="40"/>
    </row>
    <row r="56" spans="1:25" x14ac:dyDescent="0.2">
      <c r="A56" s="53"/>
      <c r="B56" s="54"/>
      <c r="C56" s="54"/>
      <c r="D56" s="54"/>
      <c r="E56" s="117"/>
      <c r="F56" s="54"/>
      <c r="G56" s="54"/>
      <c r="W56" s="40"/>
      <c r="X56" s="40"/>
      <c r="Y56" s="40"/>
    </row>
    <row r="57" spans="1:25" x14ac:dyDescent="0.2">
      <c r="A57" s="53"/>
      <c r="B57" s="54"/>
      <c r="C57" s="54"/>
      <c r="D57" s="54"/>
      <c r="E57" s="117"/>
      <c r="F57" s="54"/>
      <c r="G57" s="54"/>
      <c r="W57" s="40"/>
      <c r="X57" s="40"/>
      <c r="Y57" s="40"/>
    </row>
    <row r="58" spans="1:25" x14ac:dyDescent="0.2">
      <c r="A58" s="53"/>
      <c r="B58" s="54"/>
      <c r="C58" s="54"/>
      <c r="D58" s="54"/>
      <c r="E58" s="117"/>
      <c r="F58" s="54"/>
      <c r="G58" s="54"/>
      <c r="W58" s="40"/>
      <c r="X58" s="40"/>
      <c r="Y58" s="40"/>
    </row>
    <row r="59" spans="1:25" x14ac:dyDescent="0.2">
      <c r="A59" s="53"/>
      <c r="B59" s="54"/>
      <c r="C59" s="54"/>
      <c r="D59" s="54"/>
      <c r="E59" s="117"/>
      <c r="F59" s="54"/>
      <c r="G59" s="54"/>
      <c r="W59" s="40"/>
      <c r="X59" s="40"/>
      <c r="Y59" s="40"/>
    </row>
    <row r="60" spans="1:25" x14ac:dyDescent="0.2">
      <c r="A60" s="53"/>
      <c r="B60" s="54"/>
      <c r="C60" s="54"/>
      <c r="D60" s="54"/>
      <c r="E60" s="117"/>
      <c r="F60" s="54"/>
      <c r="G60" s="54"/>
      <c r="W60" s="40"/>
      <c r="X60" s="40"/>
      <c r="Y60" s="40"/>
    </row>
    <row r="61" spans="1:25" x14ac:dyDescent="0.2">
      <c r="A61" s="53"/>
      <c r="B61" s="54"/>
      <c r="C61" s="54"/>
      <c r="D61" s="54"/>
      <c r="E61" s="117"/>
      <c r="F61" s="54"/>
      <c r="G61" s="54"/>
      <c r="W61" s="40"/>
      <c r="X61" s="40"/>
      <c r="Y61" s="40"/>
    </row>
    <row r="62" spans="1:25" x14ac:dyDescent="0.2">
      <c r="A62" s="53"/>
      <c r="B62" s="54"/>
      <c r="C62" s="54"/>
      <c r="D62" s="54"/>
      <c r="E62" s="117"/>
      <c r="F62" s="54"/>
      <c r="G62" s="54"/>
      <c r="W62" s="40"/>
      <c r="X62" s="40"/>
      <c r="Y62" s="40"/>
    </row>
    <row r="63" spans="1:25" x14ac:dyDescent="0.2">
      <c r="A63" s="53"/>
      <c r="B63" s="54"/>
      <c r="C63" s="54"/>
      <c r="D63" s="54"/>
      <c r="E63" s="117"/>
      <c r="F63" s="54"/>
      <c r="G63" s="54"/>
      <c r="W63" s="40"/>
      <c r="X63" s="40"/>
      <c r="Y63" s="40"/>
    </row>
    <row r="64" spans="1:25" x14ac:dyDescent="0.2">
      <c r="A64" s="53"/>
      <c r="B64" s="54"/>
      <c r="C64" s="54"/>
      <c r="D64" s="54"/>
      <c r="E64" s="117"/>
      <c r="F64" s="54"/>
      <c r="G64" s="54"/>
      <c r="W64" s="40"/>
      <c r="X64" s="40"/>
      <c r="Y64" s="40"/>
    </row>
    <row r="65" spans="1:25" x14ac:dyDescent="0.2">
      <c r="A65" s="53"/>
      <c r="B65" s="54"/>
      <c r="C65" s="54"/>
      <c r="D65" s="54"/>
      <c r="E65" s="117"/>
      <c r="F65" s="54"/>
      <c r="G65" s="54"/>
      <c r="W65" s="40"/>
      <c r="X65" s="40"/>
      <c r="Y65" s="40"/>
    </row>
    <row r="66" spans="1:25" x14ac:dyDescent="0.2">
      <c r="A66" s="53"/>
      <c r="B66" s="54"/>
      <c r="C66" s="54"/>
      <c r="D66" s="54"/>
      <c r="E66" s="117"/>
      <c r="F66" s="54"/>
      <c r="G66" s="54"/>
      <c r="W66" s="40"/>
      <c r="X66" s="40"/>
      <c r="Y66" s="40"/>
    </row>
    <row r="67" spans="1:25" x14ac:dyDescent="0.2">
      <c r="A67" s="53"/>
      <c r="B67" s="54"/>
      <c r="C67" s="54"/>
      <c r="D67" s="54"/>
      <c r="E67" s="117"/>
      <c r="F67" s="54"/>
      <c r="G67" s="54"/>
      <c r="W67" s="40"/>
      <c r="X67" s="40"/>
      <c r="Y67" s="40"/>
    </row>
    <row r="68" spans="1:25" x14ac:dyDescent="0.2">
      <c r="A68" s="53"/>
      <c r="B68" s="54"/>
      <c r="C68" s="54"/>
      <c r="D68" s="54"/>
      <c r="E68" s="117"/>
      <c r="F68" s="54"/>
      <c r="G68" s="54"/>
      <c r="W68" s="40"/>
      <c r="X68" s="40"/>
      <c r="Y68" s="40"/>
    </row>
    <row r="69" spans="1:25" x14ac:dyDescent="0.2">
      <c r="A69" s="53"/>
      <c r="B69" s="54"/>
      <c r="C69" s="54"/>
      <c r="D69" s="54"/>
      <c r="E69" s="117"/>
      <c r="F69" s="54"/>
      <c r="G69" s="54"/>
      <c r="W69" s="40"/>
      <c r="X69" s="40"/>
      <c r="Y69" s="40"/>
    </row>
    <row r="70" spans="1:25" x14ac:dyDescent="0.2">
      <c r="A70" s="53"/>
      <c r="B70" s="54"/>
      <c r="C70" s="54"/>
      <c r="D70" s="54"/>
      <c r="E70" s="117"/>
      <c r="F70" s="54"/>
      <c r="G70" s="54"/>
      <c r="W70" s="40"/>
      <c r="X70" s="40"/>
      <c r="Y70" s="40"/>
    </row>
    <row r="71" spans="1:25" x14ac:dyDescent="0.2">
      <c r="A71" s="53"/>
      <c r="B71" s="54"/>
      <c r="C71" s="54"/>
      <c r="D71" s="54"/>
      <c r="E71" s="117"/>
      <c r="F71" s="54"/>
      <c r="G71" s="54"/>
      <c r="W71" s="40"/>
      <c r="X71" s="40"/>
      <c r="Y71" s="40"/>
    </row>
    <row r="72" spans="1:25" x14ac:dyDescent="0.2">
      <c r="A72" s="53"/>
      <c r="B72" s="54"/>
      <c r="C72" s="54"/>
      <c r="D72" s="54"/>
      <c r="E72" s="117"/>
      <c r="F72" s="54"/>
      <c r="G72" s="54"/>
      <c r="W72" s="40"/>
      <c r="X72" s="40"/>
      <c r="Y72" s="40"/>
    </row>
    <row r="73" spans="1:25" x14ac:dyDescent="0.2">
      <c r="A73" s="53"/>
      <c r="B73" s="54"/>
      <c r="C73" s="54"/>
      <c r="D73" s="54"/>
      <c r="E73" s="117"/>
      <c r="F73" s="54"/>
      <c r="G73" s="54"/>
      <c r="W73" s="40"/>
      <c r="X73" s="40"/>
      <c r="Y73" s="40"/>
    </row>
    <row r="74" spans="1:25" x14ac:dyDescent="0.2">
      <c r="A74" s="53"/>
      <c r="B74" s="54"/>
      <c r="C74" s="54"/>
      <c r="D74" s="54"/>
      <c r="E74" s="117"/>
      <c r="F74" s="54"/>
      <c r="G74" s="54"/>
      <c r="W74" s="40"/>
      <c r="X74" s="40"/>
      <c r="Y74" s="40"/>
    </row>
    <row r="75" spans="1:25" x14ac:dyDescent="0.2">
      <c r="A75" s="53"/>
      <c r="B75" s="54"/>
      <c r="C75" s="54"/>
      <c r="D75" s="54"/>
      <c r="E75" s="117"/>
      <c r="F75" s="54"/>
      <c r="G75" s="54"/>
      <c r="W75" s="40"/>
      <c r="X75" s="40"/>
      <c r="Y75" s="40"/>
    </row>
    <row r="76" spans="1:25" x14ac:dyDescent="0.2">
      <c r="A76" s="53"/>
      <c r="B76" s="54"/>
      <c r="C76" s="54"/>
      <c r="D76" s="54"/>
      <c r="E76" s="117"/>
      <c r="F76" s="54"/>
      <c r="G76" s="54"/>
      <c r="W76" s="40"/>
      <c r="X76" s="40"/>
      <c r="Y76" s="40"/>
    </row>
    <row r="77" spans="1:25" x14ac:dyDescent="0.2">
      <c r="A77" s="53"/>
      <c r="B77" s="54"/>
      <c r="C77" s="54"/>
      <c r="D77" s="54"/>
      <c r="E77" s="117"/>
      <c r="F77" s="54"/>
      <c r="G77" s="54"/>
      <c r="W77" s="40"/>
      <c r="X77" s="40"/>
      <c r="Y77" s="40"/>
    </row>
    <row r="78" spans="1:25" x14ac:dyDescent="0.2">
      <c r="A78" s="53"/>
      <c r="B78" s="54"/>
      <c r="C78" s="54"/>
      <c r="D78" s="54"/>
      <c r="E78" s="117"/>
      <c r="F78" s="54"/>
      <c r="G78" s="54"/>
      <c r="W78" s="40"/>
      <c r="X78" s="40"/>
      <c r="Y78" s="40"/>
    </row>
    <row r="79" spans="1:25" x14ac:dyDescent="0.2">
      <c r="A79" s="53"/>
      <c r="B79" s="54"/>
      <c r="C79" s="54"/>
      <c r="D79" s="54"/>
      <c r="E79" s="117"/>
      <c r="F79" s="54"/>
      <c r="G79" s="54"/>
      <c r="W79" s="40"/>
      <c r="X79" s="40"/>
      <c r="Y79" s="40"/>
    </row>
    <row r="80" spans="1:25" x14ac:dyDescent="0.2">
      <c r="A80" s="53"/>
      <c r="B80" s="54"/>
      <c r="C80" s="54"/>
      <c r="D80" s="54"/>
      <c r="E80" s="117"/>
      <c r="F80" s="54"/>
      <c r="G80" s="54"/>
      <c r="W80" s="40"/>
      <c r="X80" s="40"/>
      <c r="Y80" s="40"/>
    </row>
    <row r="81" spans="1:25" x14ac:dyDescent="0.2">
      <c r="A81" s="53"/>
      <c r="B81" s="54"/>
      <c r="C81" s="54"/>
      <c r="D81" s="54"/>
      <c r="E81" s="117"/>
      <c r="F81" s="54"/>
      <c r="G81" s="54"/>
      <c r="W81" s="40"/>
      <c r="X81" s="40"/>
      <c r="Y81" s="40"/>
    </row>
    <row r="82" spans="1:25" x14ac:dyDescent="0.2">
      <c r="A82" s="53"/>
      <c r="B82" s="54"/>
      <c r="C82" s="54"/>
      <c r="D82" s="54"/>
      <c r="E82" s="117"/>
      <c r="F82" s="54"/>
      <c r="G82" s="54"/>
      <c r="W82" s="40"/>
      <c r="X82" s="40"/>
      <c r="Y82" s="40"/>
    </row>
    <row r="83" spans="1:25" x14ac:dyDescent="0.2">
      <c r="A83" s="53"/>
      <c r="B83" s="54"/>
      <c r="C83" s="54"/>
      <c r="D83" s="54"/>
      <c r="E83" s="117"/>
      <c r="F83" s="54"/>
      <c r="G83" s="54"/>
      <c r="W83" s="40"/>
      <c r="X83" s="40"/>
      <c r="Y83" s="40"/>
    </row>
    <row r="84" spans="1:25" x14ac:dyDescent="0.2">
      <c r="A84" s="53"/>
      <c r="B84" s="54"/>
      <c r="C84" s="54"/>
      <c r="D84" s="54"/>
      <c r="E84" s="117"/>
      <c r="F84" s="54"/>
      <c r="G84" s="54"/>
      <c r="W84" s="40"/>
      <c r="X84" s="40"/>
      <c r="Y84" s="40"/>
    </row>
    <row r="85" spans="1:25" x14ac:dyDescent="0.2">
      <c r="A85" s="53"/>
      <c r="B85" s="54"/>
      <c r="C85" s="54"/>
      <c r="D85" s="54"/>
      <c r="E85" s="117"/>
      <c r="F85" s="54"/>
      <c r="G85" s="54"/>
      <c r="W85" s="40"/>
      <c r="X85" s="40"/>
      <c r="Y85" s="40"/>
    </row>
    <row r="86" spans="1:25" x14ac:dyDescent="0.2">
      <c r="A86" s="53"/>
      <c r="B86" s="54"/>
      <c r="C86" s="54"/>
      <c r="D86" s="54"/>
      <c r="E86" s="117"/>
      <c r="F86" s="54"/>
      <c r="G86" s="54"/>
      <c r="W86" s="40"/>
      <c r="X86" s="40"/>
      <c r="Y86" s="40"/>
    </row>
    <row r="87" spans="1:25" x14ac:dyDescent="0.2">
      <c r="A87" s="53"/>
      <c r="B87" s="54"/>
      <c r="C87" s="54"/>
      <c r="D87" s="54"/>
      <c r="E87" s="117"/>
      <c r="F87" s="54"/>
      <c r="G87" s="54"/>
      <c r="W87" s="40"/>
      <c r="X87" s="40"/>
      <c r="Y87" s="40"/>
    </row>
    <row r="88" spans="1:25" x14ac:dyDescent="0.2">
      <c r="A88" s="53"/>
      <c r="B88" s="54"/>
      <c r="C88" s="54"/>
      <c r="D88" s="54"/>
      <c r="E88" s="117"/>
      <c r="F88" s="54"/>
      <c r="G88" s="54"/>
      <c r="W88" s="40"/>
      <c r="X88" s="40"/>
      <c r="Y88" s="40"/>
    </row>
    <row r="89" spans="1:25" x14ac:dyDescent="0.2">
      <c r="A89" s="53"/>
      <c r="B89" s="54"/>
      <c r="C89" s="54"/>
      <c r="D89" s="54"/>
      <c r="E89" s="117"/>
      <c r="F89" s="54"/>
      <c r="G89" s="54"/>
      <c r="W89" s="40"/>
      <c r="X89" s="40"/>
      <c r="Y89" s="40"/>
    </row>
    <row r="90" spans="1:25" x14ac:dyDescent="0.2">
      <c r="A90" s="53"/>
      <c r="B90" s="54"/>
      <c r="C90" s="54"/>
      <c r="D90" s="54"/>
      <c r="E90" s="117"/>
      <c r="F90" s="54"/>
      <c r="G90" s="54"/>
      <c r="W90" s="40"/>
      <c r="X90" s="40"/>
      <c r="Y90" s="40"/>
    </row>
    <row r="91" spans="1:25" x14ac:dyDescent="0.2">
      <c r="A91" s="53"/>
      <c r="B91" s="54"/>
      <c r="C91" s="54"/>
      <c r="D91" s="54"/>
      <c r="E91" s="117"/>
      <c r="F91" s="54"/>
      <c r="G91" s="54"/>
      <c r="W91" s="40"/>
      <c r="X91" s="40"/>
      <c r="Y91" s="40"/>
    </row>
    <row r="92" spans="1:25" x14ac:dyDescent="0.2">
      <c r="A92" s="53"/>
      <c r="B92" s="54"/>
      <c r="C92" s="54"/>
      <c r="D92" s="54"/>
      <c r="E92" s="117"/>
      <c r="F92" s="54"/>
      <c r="G92" s="54"/>
      <c r="W92" s="40"/>
      <c r="X92" s="40"/>
      <c r="Y92" s="40"/>
    </row>
    <row r="93" spans="1:25" x14ac:dyDescent="0.2">
      <c r="A93" s="53"/>
      <c r="B93" s="54"/>
      <c r="C93" s="54"/>
      <c r="D93" s="54"/>
      <c r="E93" s="117"/>
      <c r="F93" s="54"/>
      <c r="G93" s="54"/>
      <c r="W93" s="40"/>
      <c r="X93" s="40"/>
      <c r="Y93" s="40"/>
    </row>
    <row r="94" spans="1:25" x14ac:dyDescent="0.2">
      <c r="A94" s="53"/>
      <c r="B94" s="54"/>
      <c r="C94" s="54"/>
      <c r="D94" s="54"/>
      <c r="E94" s="117"/>
      <c r="F94" s="54"/>
      <c r="G94" s="54"/>
      <c r="W94" s="40"/>
      <c r="X94" s="40"/>
      <c r="Y94" s="40"/>
    </row>
    <row r="95" spans="1:25" x14ac:dyDescent="0.2">
      <c r="A95" s="53"/>
      <c r="B95" s="54"/>
      <c r="C95" s="54"/>
      <c r="D95" s="54"/>
      <c r="E95" s="117"/>
      <c r="F95" s="54"/>
      <c r="G95" s="54"/>
      <c r="W95" s="40"/>
      <c r="X95" s="40"/>
      <c r="Y95" s="40"/>
    </row>
    <row r="96" spans="1:25" x14ac:dyDescent="0.2">
      <c r="A96" s="53"/>
      <c r="B96" s="54"/>
      <c r="C96" s="54"/>
      <c r="D96" s="54"/>
      <c r="E96" s="117"/>
      <c r="F96" s="54"/>
      <c r="G96" s="54"/>
      <c r="W96" s="40"/>
      <c r="X96" s="40"/>
      <c r="Y96" s="40"/>
    </row>
    <row r="97" spans="1:25" x14ac:dyDescent="0.2">
      <c r="A97" s="53"/>
      <c r="B97" s="54"/>
      <c r="C97" s="54"/>
      <c r="D97" s="54"/>
      <c r="E97" s="117"/>
      <c r="F97" s="54"/>
      <c r="G97" s="54"/>
      <c r="W97" s="40"/>
      <c r="X97" s="40"/>
      <c r="Y97" s="40"/>
    </row>
    <row r="98" spans="1:25" x14ac:dyDescent="0.2">
      <c r="A98" s="53"/>
      <c r="B98" s="54"/>
      <c r="C98" s="54"/>
      <c r="D98" s="54"/>
      <c r="E98" s="117"/>
      <c r="F98" s="54"/>
      <c r="G98" s="54"/>
      <c r="W98" s="40"/>
      <c r="X98" s="40"/>
      <c r="Y98" s="40"/>
    </row>
    <row r="99" spans="1:25" x14ac:dyDescent="0.2">
      <c r="A99" s="53"/>
      <c r="B99" s="54"/>
      <c r="C99" s="54"/>
      <c r="D99" s="54"/>
      <c r="E99" s="117"/>
      <c r="F99" s="54"/>
      <c r="G99" s="54"/>
      <c r="W99" s="40"/>
      <c r="X99" s="40"/>
      <c r="Y99" s="40"/>
    </row>
    <row r="100" spans="1:25" x14ac:dyDescent="0.2">
      <c r="A100" s="53"/>
      <c r="B100" s="54"/>
      <c r="C100" s="54"/>
      <c r="D100" s="54"/>
      <c r="E100" s="117"/>
      <c r="F100" s="54"/>
      <c r="G100" s="54"/>
      <c r="W100" s="40"/>
      <c r="X100" s="40"/>
      <c r="Y100" s="40"/>
    </row>
    <row r="101" spans="1:25" x14ac:dyDescent="0.2">
      <c r="A101" s="53"/>
      <c r="B101" s="54"/>
      <c r="C101" s="54"/>
      <c r="D101" s="54"/>
      <c r="E101" s="117"/>
      <c r="F101" s="54"/>
      <c r="G101" s="54"/>
      <c r="W101" s="40"/>
      <c r="X101" s="40"/>
      <c r="Y101" s="40"/>
    </row>
    <row r="102" spans="1:25" x14ac:dyDescent="0.2">
      <c r="A102" s="53"/>
      <c r="B102" s="54"/>
      <c r="C102" s="54"/>
      <c r="D102" s="54"/>
      <c r="E102" s="117"/>
      <c r="F102" s="54"/>
      <c r="G102" s="54"/>
      <c r="W102" s="40"/>
      <c r="X102" s="40"/>
      <c r="Y102" s="40"/>
    </row>
    <row r="103" spans="1:25" x14ac:dyDescent="0.2">
      <c r="A103" s="53"/>
      <c r="B103" s="54"/>
      <c r="C103" s="54"/>
      <c r="D103" s="54"/>
      <c r="E103" s="117"/>
      <c r="F103" s="54"/>
      <c r="G103" s="54"/>
      <c r="W103" s="40"/>
      <c r="X103" s="40"/>
      <c r="Y103" s="40"/>
    </row>
    <row r="104" spans="1:25" x14ac:dyDescent="0.2">
      <c r="A104" s="53"/>
      <c r="B104" s="54"/>
      <c r="C104" s="54"/>
      <c r="D104" s="54"/>
      <c r="E104" s="117"/>
      <c r="F104" s="54"/>
      <c r="G104" s="54"/>
      <c r="W104" s="40"/>
      <c r="X104" s="40"/>
      <c r="Y104" s="40"/>
    </row>
    <row r="105" spans="1:25" x14ac:dyDescent="0.2">
      <c r="A105" s="53"/>
      <c r="B105" s="54"/>
      <c r="C105" s="54"/>
      <c r="D105" s="54"/>
      <c r="E105" s="117"/>
      <c r="F105" s="54"/>
      <c r="G105" s="54"/>
      <c r="W105" s="40"/>
      <c r="X105" s="40"/>
      <c r="Y105" s="40"/>
    </row>
    <row r="106" spans="1:25" x14ac:dyDescent="0.2">
      <c r="A106" s="53"/>
      <c r="B106" s="54"/>
      <c r="C106" s="54"/>
      <c r="D106" s="54"/>
      <c r="E106" s="117"/>
      <c r="F106" s="54"/>
      <c r="G106" s="54"/>
      <c r="W106" s="40"/>
      <c r="X106" s="40"/>
      <c r="Y106" s="40"/>
    </row>
    <row r="107" spans="1:25" x14ac:dyDescent="0.2">
      <c r="A107" s="53"/>
      <c r="B107" s="54"/>
      <c r="C107" s="54"/>
      <c r="D107" s="54"/>
      <c r="E107" s="117"/>
      <c r="F107" s="54"/>
      <c r="G107" s="54"/>
      <c r="W107" s="40"/>
      <c r="X107" s="40"/>
      <c r="Y107" s="40"/>
    </row>
    <row r="108" spans="1:25" x14ac:dyDescent="0.2">
      <c r="A108" s="53"/>
      <c r="B108" s="54"/>
      <c r="C108" s="54"/>
      <c r="D108" s="54"/>
      <c r="E108" s="117"/>
      <c r="F108" s="54"/>
      <c r="G108" s="54"/>
      <c r="W108" s="40"/>
      <c r="X108" s="40"/>
      <c r="Y108" s="40"/>
    </row>
    <row r="109" spans="1:25" x14ac:dyDescent="0.2">
      <c r="A109" s="53"/>
      <c r="B109" s="54"/>
      <c r="C109" s="54"/>
      <c r="D109" s="54"/>
      <c r="E109" s="117"/>
      <c r="F109" s="54"/>
      <c r="G109" s="54"/>
      <c r="W109" s="40"/>
      <c r="X109" s="40"/>
      <c r="Y109" s="40"/>
    </row>
    <row r="110" spans="1:25" x14ac:dyDescent="0.2">
      <c r="A110" s="53"/>
      <c r="B110" s="54"/>
      <c r="C110" s="54"/>
      <c r="D110" s="54"/>
      <c r="E110" s="117"/>
      <c r="F110" s="54"/>
      <c r="G110" s="54"/>
      <c r="W110" s="40"/>
      <c r="X110" s="40"/>
      <c r="Y110" s="40"/>
    </row>
    <row r="111" spans="1:25" x14ac:dyDescent="0.2">
      <c r="A111" s="53"/>
      <c r="B111" s="54"/>
      <c r="C111" s="54"/>
      <c r="D111" s="54"/>
      <c r="E111" s="117"/>
      <c r="F111" s="54"/>
      <c r="G111" s="54"/>
      <c r="W111" s="40"/>
      <c r="X111" s="40"/>
      <c r="Y111" s="40"/>
    </row>
    <row r="112" spans="1:25" x14ac:dyDescent="0.2">
      <c r="A112" s="53"/>
      <c r="B112" s="54"/>
      <c r="C112" s="54"/>
      <c r="D112" s="54"/>
      <c r="E112" s="117"/>
      <c r="F112" s="54"/>
      <c r="G112" s="54"/>
      <c r="W112" s="40"/>
      <c r="X112" s="40"/>
      <c r="Y112" s="40"/>
    </row>
    <row r="113" spans="1:25" x14ac:dyDescent="0.2">
      <c r="A113" s="53"/>
      <c r="B113" s="54"/>
      <c r="C113" s="54"/>
      <c r="D113" s="54"/>
      <c r="E113" s="117"/>
      <c r="F113" s="54"/>
      <c r="G113" s="54"/>
      <c r="W113" s="40"/>
      <c r="X113" s="40"/>
      <c r="Y113" s="40"/>
    </row>
    <row r="114" spans="1:25" x14ac:dyDescent="0.2">
      <c r="A114" s="53"/>
      <c r="B114" s="54"/>
      <c r="C114" s="54"/>
      <c r="D114" s="54"/>
      <c r="E114" s="117"/>
      <c r="F114" s="54"/>
      <c r="G114" s="54"/>
      <c r="W114" s="40"/>
      <c r="X114" s="40"/>
      <c r="Y114" s="40"/>
    </row>
    <row r="115" spans="1:25" x14ac:dyDescent="0.2">
      <c r="A115" s="53"/>
      <c r="B115" s="54"/>
      <c r="C115" s="54"/>
      <c r="D115" s="54"/>
      <c r="E115" s="117"/>
      <c r="F115" s="54"/>
      <c r="G115" s="54"/>
      <c r="W115" s="40"/>
      <c r="X115" s="40"/>
      <c r="Y115" s="40"/>
    </row>
    <row r="116" spans="1:25" x14ac:dyDescent="0.2">
      <c r="A116" s="53"/>
      <c r="B116" s="54"/>
      <c r="C116" s="54"/>
      <c r="D116" s="54"/>
      <c r="E116" s="117"/>
      <c r="F116" s="54"/>
      <c r="G116" s="54"/>
      <c r="W116" s="40"/>
      <c r="X116" s="40"/>
      <c r="Y116" s="40"/>
    </row>
    <row r="117" spans="1:25" x14ac:dyDescent="0.2">
      <c r="A117" s="53"/>
      <c r="B117" s="54"/>
      <c r="C117" s="54"/>
      <c r="D117" s="54"/>
      <c r="E117" s="117"/>
      <c r="F117" s="54"/>
      <c r="G117" s="54"/>
      <c r="W117" s="40"/>
      <c r="X117" s="40"/>
      <c r="Y117" s="40"/>
    </row>
    <row r="118" spans="1:25" x14ac:dyDescent="0.2">
      <c r="A118" s="53"/>
      <c r="B118" s="54"/>
      <c r="C118" s="54"/>
      <c r="D118" s="54"/>
      <c r="E118" s="117"/>
      <c r="F118" s="54"/>
      <c r="G118" s="54"/>
      <c r="W118" s="40"/>
      <c r="X118" s="40"/>
      <c r="Y118" s="40"/>
    </row>
    <row r="119" spans="1:25" x14ac:dyDescent="0.2">
      <c r="A119" s="53"/>
      <c r="B119" s="54"/>
      <c r="C119" s="54"/>
      <c r="D119" s="54"/>
      <c r="E119" s="117"/>
      <c r="F119" s="54"/>
      <c r="G119" s="54"/>
      <c r="W119" s="40"/>
      <c r="X119" s="40"/>
      <c r="Y119" s="40"/>
    </row>
    <row r="120" spans="1:25" x14ac:dyDescent="0.2">
      <c r="A120" s="53"/>
      <c r="B120" s="54"/>
      <c r="C120" s="54"/>
      <c r="D120" s="54"/>
      <c r="E120" s="117"/>
      <c r="F120" s="54"/>
      <c r="G120" s="54"/>
      <c r="W120" s="40"/>
      <c r="X120" s="40"/>
      <c r="Y120" s="40"/>
    </row>
    <row r="121" spans="1:25" x14ac:dyDescent="0.2">
      <c r="A121" s="53"/>
      <c r="B121" s="54"/>
      <c r="C121" s="54"/>
      <c r="D121" s="54"/>
      <c r="E121" s="117"/>
      <c r="F121" s="54"/>
      <c r="G121" s="54"/>
      <c r="W121" s="40"/>
      <c r="X121" s="40"/>
      <c r="Y121" s="40"/>
    </row>
    <row r="122" spans="1:25" x14ac:dyDescent="0.2">
      <c r="A122" s="53"/>
      <c r="B122" s="54"/>
      <c r="C122" s="54"/>
      <c r="D122" s="54"/>
      <c r="E122" s="117"/>
      <c r="F122" s="54"/>
      <c r="G122" s="54"/>
      <c r="W122" s="40"/>
      <c r="X122" s="40"/>
      <c r="Y122" s="40"/>
    </row>
    <row r="123" spans="1:25" x14ac:dyDescent="0.2">
      <c r="A123" s="53"/>
      <c r="B123" s="54"/>
      <c r="C123" s="54"/>
      <c r="D123" s="54"/>
      <c r="E123" s="117"/>
      <c r="F123" s="54"/>
      <c r="G123" s="54"/>
      <c r="W123" s="40"/>
      <c r="X123" s="40"/>
      <c r="Y123" s="40"/>
    </row>
    <row r="124" spans="1:25" x14ac:dyDescent="0.2">
      <c r="A124" s="53"/>
      <c r="B124" s="54"/>
      <c r="C124" s="54"/>
      <c r="D124" s="54"/>
      <c r="E124" s="117"/>
      <c r="F124" s="54"/>
      <c r="G124" s="54"/>
      <c r="W124" s="40"/>
      <c r="X124" s="40"/>
      <c r="Y124" s="40"/>
    </row>
    <row r="125" spans="1:25" x14ac:dyDescent="0.2">
      <c r="A125" s="53"/>
      <c r="B125" s="54"/>
      <c r="C125" s="54"/>
      <c r="D125" s="54"/>
      <c r="E125" s="117"/>
      <c r="F125" s="54"/>
      <c r="G125" s="54"/>
      <c r="W125" s="40"/>
      <c r="X125" s="40"/>
      <c r="Y125" s="40"/>
    </row>
    <row r="126" spans="1:25" x14ac:dyDescent="0.2">
      <c r="A126" s="53"/>
      <c r="B126" s="54"/>
      <c r="C126" s="54"/>
      <c r="D126" s="54"/>
      <c r="E126" s="117"/>
      <c r="F126" s="54"/>
      <c r="G126" s="54"/>
      <c r="W126" s="40"/>
      <c r="X126" s="40"/>
      <c r="Y126" s="40"/>
    </row>
    <row r="127" spans="1:25" x14ac:dyDescent="0.2">
      <c r="A127" s="53"/>
      <c r="B127" s="54"/>
      <c r="C127" s="54"/>
      <c r="D127" s="54"/>
      <c r="E127" s="117"/>
      <c r="F127" s="54"/>
      <c r="G127" s="54"/>
      <c r="W127" s="40"/>
      <c r="X127" s="40"/>
      <c r="Y127" s="40"/>
    </row>
    <row r="128" spans="1:25" x14ac:dyDescent="0.2">
      <c r="A128" s="53"/>
      <c r="B128" s="54"/>
      <c r="C128" s="54"/>
      <c r="D128" s="54"/>
      <c r="E128" s="117"/>
      <c r="F128" s="54"/>
      <c r="G128" s="54"/>
      <c r="W128" s="40"/>
      <c r="X128" s="40"/>
      <c r="Y128" s="40"/>
    </row>
    <row r="129" spans="1:25" x14ac:dyDescent="0.2">
      <c r="A129" s="53"/>
      <c r="B129" s="54"/>
      <c r="C129" s="54"/>
      <c r="D129" s="54"/>
      <c r="E129" s="117"/>
      <c r="F129" s="54"/>
      <c r="G129" s="54"/>
      <c r="W129" s="40"/>
      <c r="X129" s="40"/>
      <c r="Y129" s="40"/>
    </row>
    <row r="130" spans="1:25" x14ac:dyDescent="0.2">
      <c r="A130" s="53"/>
      <c r="B130" s="54"/>
      <c r="C130" s="54"/>
      <c r="D130" s="54"/>
      <c r="E130" s="117"/>
      <c r="F130" s="54"/>
      <c r="G130" s="54"/>
      <c r="W130" s="40"/>
      <c r="X130" s="40"/>
      <c r="Y130" s="40"/>
    </row>
    <row r="131" spans="1:25" x14ac:dyDescent="0.2">
      <c r="A131" s="53"/>
      <c r="B131" s="54"/>
      <c r="C131" s="54"/>
      <c r="D131" s="54"/>
      <c r="E131" s="117"/>
      <c r="F131" s="54"/>
      <c r="G131" s="54"/>
      <c r="W131" s="40"/>
      <c r="X131" s="40"/>
      <c r="Y131" s="40"/>
    </row>
    <row r="132" spans="1:25" x14ac:dyDescent="0.2">
      <c r="A132" s="53"/>
      <c r="B132" s="54"/>
      <c r="C132" s="54"/>
      <c r="D132" s="54"/>
      <c r="E132" s="117"/>
      <c r="F132" s="54"/>
      <c r="G132" s="54"/>
      <c r="W132" s="40"/>
      <c r="X132" s="40"/>
      <c r="Y132" s="40"/>
    </row>
    <row r="133" spans="1:25" x14ac:dyDescent="0.2">
      <c r="A133" s="53"/>
      <c r="B133" s="54"/>
      <c r="C133" s="54"/>
      <c r="D133" s="54"/>
      <c r="E133" s="117"/>
      <c r="F133" s="54"/>
      <c r="G133" s="54"/>
      <c r="W133" s="40"/>
      <c r="X133" s="40"/>
      <c r="Y133" s="40"/>
    </row>
    <row r="134" spans="1:25" x14ac:dyDescent="0.2">
      <c r="A134" s="53"/>
      <c r="B134" s="54"/>
      <c r="C134" s="54"/>
      <c r="D134" s="54"/>
      <c r="E134" s="117"/>
      <c r="F134" s="54"/>
      <c r="G134" s="54"/>
      <c r="W134" s="40"/>
      <c r="X134" s="40"/>
      <c r="Y134" s="40"/>
    </row>
    <row r="135" spans="1:25" x14ac:dyDescent="0.2">
      <c r="A135" s="53"/>
      <c r="B135" s="54"/>
      <c r="C135" s="54"/>
      <c r="D135" s="54"/>
      <c r="E135" s="117"/>
      <c r="F135" s="54"/>
      <c r="G135" s="54"/>
      <c r="W135" s="40"/>
      <c r="X135" s="40"/>
      <c r="Y135" s="40"/>
    </row>
    <row r="136" spans="1:25" x14ac:dyDescent="0.2">
      <c r="A136" s="53"/>
      <c r="B136" s="54"/>
      <c r="C136" s="54"/>
      <c r="D136" s="54"/>
      <c r="E136" s="117"/>
      <c r="F136" s="54"/>
      <c r="G136" s="54"/>
      <c r="W136" s="40"/>
      <c r="X136" s="40"/>
      <c r="Y136" s="40"/>
    </row>
    <row r="137" spans="1:25" x14ac:dyDescent="0.2">
      <c r="A137" s="53"/>
      <c r="B137" s="54"/>
      <c r="C137" s="54"/>
      <c r="D137" s="54"/>
      <c r="E137" s="117"/>
      <c r="F137" s="54"/>
      <c r="G137" s="54"/>
      <c r="W137" s="40"/>
      <c r="X137" s="40"/>
      <c r="Y137" s="40"/>
    </row>
    <row r="138" spans="1:25" x14ac:dyDescent="0.2">
      <c r="A138" s="53"/>
      <c r="B138" s="54"/>
      <c r="C138" s="54"/>
      <c r="D138" s="54"/>
      <c r="E138" s="117"/>
      <c r="F138" s="54"/>
      <c r="G138" s="54"/>
      <c r="W138" s="40"/>
      <c r="X138" s="40"/>
      <c r="Y138" s="40"/>
    </row>
    <row r="139" spans="1:25" x14ac:dyDescent="0.2">
      <c r="A139" s="53"/>
      <c r="B139" s="54"/>
      <c r="C139" s="54"/>
      <c r="D139" s="54"/>
      <c r="E139" s="117"/>
      <c r="F139" s="54"/>
      <c r="G139" s="54"/>
      <c r="W139" s="40"/>
      <c r="X139" s="40"/>
      <c r="Y139" s="40"/>
    </row>
    <row r="140" spans="1:25" x14ac:dyDescent="0.2">
      <c r="A140" s="53"/>
      <c r="B140" s="54"/>
      <c r="C140" s="54"/>
      <c r="D140" s="54"/>
      <c r="E140" s="117"/>
      <c r="F140" s="54"/>
      <c r="G140" s="54"/>
      <c r="W140" s="40"/>
      <c r="X140" s="40"/>
      <c r="Y140" s="40"/>
    </row>
    <row r="141" spans="1:25" x14ac:dyDescent="0.2">
      <c r="A141" s="53"/>
      <c r="B141" s="54"/>
      <c r="C141" s="54"/>
      <c r="D141" s="54"/>
      <c r="E141" s="117"/>
      <c r="F141" s="54"/>
      <c r="G141" s="54"/>
      <c r="W141" s="40"/>
      <c r="X141" s="40"/>
      <c r="Y141" s="40"/>
    </row>
    <row r="142" spans="1:25" x14ac:dyDescent="0.2">
      <c r="A142" s="53"/>
      <c r="B142" s="54"/>
      <c r="C142" s="54"/>
      <c r="D142" s="54"/>
      <c r="E142" s="117"/>
      <c r="F142" s="54"/>
      <c r="G142" s="54"/>
      <c r="W142" s="40"/>
      <c r="X142" s="40"/>
      <c r="Y142" s="40"/>
    </row>
    <row r="143" spans="1:25" x14ac:dyDescent="0.2">
      <c r="A143" s="53"/>
      <c r="B143" s="54"/>
      <c r="C143" s="54"/>
      <c r="D143" s="54"/>
      <c r="E143" s="117"/>
      <c r="F143" s="54"/>
      <c r="G143" s="54"/>
      <c r="W143" s="40"/>
      <c r="X143" s="40"/>
      <c r="Y143" s="40"/>
    </row>
    <row r="144" spans="1:25" x14ac:dyDescent="0.2">
      <c r="A144" s="53"/>
      <c r="B144" s="54"/>
      <c r="C144" s="54"/>
      <c r="D144" s="54"/>
      <c r="E144" s="117"/>
      <c r="F144" s="54"/>
      <c r="G144" s="54"/>
      <c r="W144" s="40"/>
      <c r="X144" s="40"/>
      <c r="Y144" s="40"/>
    </row>
    <row r="145" spans="1:25" x14ac:dyDescent="0.2">
      <c r="A145" s="53"/>
      <c r="B145" s="54"/>
      <c r="C145" s="54"/>
      <c r="D145" s="54"/>
      <c r="E145" s="117"/>
      <c r="F145" s="54"/>
      <c r="G145" s="54"/>
      <c r="W145" s="40"/>
      <c r="X145" s="40"/>
      <c r="Y145" s="40"/>
    </row>
    <row r="146" spans="1:25" x14ac:dyDescent="0.2">
      <c r="A146" s="53"/>
      <c r="B146" s="54"/>
      <c r="C146" s="54"/>
      <c r="D146" s="54"/>
      <c r="E146" s="117"/>
      <c r="F146" s="54"/>
      <c r="G146" s="54"/>
      <c r="W146" s="40"/>
      <c r="X146" s="40"/>
      <c r="Y146" s="40"/>
    </row>
    <row r="147" spans="1:25" x14ac:dyDescent="0.2">
      <c r="A147" s="53"/>
      <c r="B147" s="54"/>
      <c r="C147" s="54"/>
      <c r="D147" s="54"/>
      <c r="E147" s="117"/>
      <c r="F147" s="54"/>
      <c r="G147" s="54"/>
      <c r="W147" s="40"/>
      <c r="X147" s="40"/>
      <c r="Y147" s="40"/>
    </row>
    <row r="148" spans="1:25" x14ac:dyDescent="0.2">
      <c r="A148" s="53"/>
      <c r="B148" s="54"/>
      <c r="C148" s="54"/>
      <c r="D148" s="54"/>
      <c r="E148" s="117"/>
      <c r="F148" s="54"/>
      <c r="G148" s="54"/>
      <c r="W148" s="40"/>
      <c r="X148" s="40"/>
      <c r="Y148" s="40"/>
    </row>
    <row r="149" spans="1:25" x14ac:dyDescent="0.2">
      <c r="A149" s="53"/>
      <c r="B149" s="54"/>
      <c r="C149" s="54"/>
      <c r="D149" s="54"/>
      <c r="E149" s="117"/>
      <c r="F149" s="54"/>
      <c r="G149" s="54"/>
      <c r="W149" s="40"/>
      <c r="X149" s="40"/>
      <c r="Y149" s="40"/>
    </row>
    <row r="150" spans="1:25" x14ac:dyDescent="0.2">
      <c r="A150" s="53"/>
      <c r="B150" s="54"/>
      <c r="C150" s="54"/>
      <c r="D150" s="54"/>
      <c r="E150" s="117"/>
      <c r="F150" s="54"/>
      <c r="G150" s="54"/>
      <c r="W150" s="40"/>
      <c r="X150" s="40"/>
      <c r="Y150" s="40"/>
    </row>
    <row r="151" spans="1:25" x14ac:dyDescent="0.2">
      <c r="A151" s="53"/>
      <c r="B151" s="54"/>
      <c r="C151" s="54"/>
      <c r="D151" s="54"/>
      <c r="E151" s="117"/>
      <c r="F151" s="54"/>
      <c r="G151" s="54"/>
      <c r="W151" s="40"/>
      <c r="X151" s="40"/>
      <c r="Y151" s="40"/>
    </row>
    <row r="152" spans="1:25" x14ac:dyDescent="0.2">
      <c r="A152" s="53"/>
      <c r="B152" s="54"/>
      <c r="C152" s="54"/>
      <c r="D152" s="54"/>
      <c r="E152" s="117"/>
      <c r="F152" s="54"/>
      <c r="G152" s="54"/>
      <c r="W152" s="40"/>
      <c r="X152" s="40"/>
      <c r="Y152" s="40"/>
    </row>
    <row r="153" spans="1:25" x14ac:dyDescent="0.2">
      <c r="A153" s="53"/>
      <c r="B153" s="54"/>
      <c r="C153" s="54"/>
      <c r="D153" s="54"/>
      <c r="E153" s="117"/>
      <c r="F153" s="54"/>
      <c r="G153" s="54"/>
      <c r="W153" s="40"/>
      <c r="X153" s="40"/>
      <c r="Y153" s="40"/>
    </row>
    <row r="154" spans="1:25" x14ac:dyDescent="0.2">
      <c r="A154" s="53"/>
      <c r="B154" s="54"/>
      <c r="C154" s="54"/>
      <c r="D154" s="54"/>
      <c r="E154" s="117"/>
      <c r="F154" s="54"/>
      <c r="G154" s="54"/>
      <c r="W154" s="40"/>
      <c r="X154" s="40"/>
      <c r="Y154" s="40"/>
    </row>
    <row r="155" spans="1:25" x14ac:dyDescent="0.2">
      <c r="A155" s="53"/>
      <c r="B155" s="54"/>
      <c r="C155" s="54"/>
      <c r="D155" s="54"/>
      <c r="E155" s="117"/>
      <c r="F155" s="54"/>
      <c r="G155" s="54"/>
      <c r="W155" s="40"/>
      <c r="X155" s="40"/>
      <c r="Y155" s="40"/>
    </row>
    <row r="156" spans="1:25" x14ac:dyDescent="0.2">
      <c r="A156" s="53"/>
      <c r="B156" s="54"/>
      <c r="C156" s="54"/>
      <c r="D156" s="54"/>
      <c r="E156" s="117"/>
      <c r="F156" s="54"/>
      <c r="G156" s="54"/>
      <c r="W156" s="40"/>
      <c r="X156" s="40"/>
      <c r="Y156" s="40"/>
    </row>
    <row r="157" spans="1:25" x14ac:dyDescent="0.2">
      <c r="A157" s="53"/>
      <c r="B157" s="54"/>
      <c r="C157" s="54"/>
      <c r="D157" s="54"/>
      <c r="E157" s="117"/>
      <c r="F157" s="54"/>
      <c r="G157" s="54"/>
      <c r="W157" s="40"/>
      <c r="X157" s="40"/>
      <c r="Y157" s="40"/>
    </row>
    <row r="158" spans="1:25" x14ac:dyDescent="0.2">
      <c r="A158" s="53"/>
      <c r="B158" s="54"/>
      <c r="C158" s="54"/>
      <c r="D158" s="54"/>
      <c r="E158" s="117"/>
      <c r="F158" s="54"/>
      <c r="G158" s="54"/>
      <c r="W158" s="40"/>
      <c r="X158" s="40"/>
      <c r="Y158" s="40"/>
    </row>
    <row r="159" spans="1:25" x14ac:dyDescent="0.2">
      <c r="A159" s="53"/>
      <c r="B159" s="54"/>
      <c r="C159" s="54"/>
      <c r="D159" s="54"/>
      <c r="E159" s="117"/>
      <c r="F159" s="54"/>
      <c r="G159" s="54"/>
      <c r="W159" s="40"/>
      <c r="X159" s="40"/>
      <c r="Y159" s="40"/>
    </row>
    <row r="160" spans="1:25" x14ac:dyDescent="0.2">
      <c r="A160" s="53"/>
      <c r="B160" s="54"/>
      <c r="C160" s="54"/>
      <c r="D160" s="54"/>
      <c r="E160" s="117"/>
      <c r="F160" s="54"/>
      <c r="G160" s="54"/>
      <c r="W160" s="40"/>
      <c r="X160" s="40"/>
      <c r="Y160" s="40"/>
    </row>
    <row r="161" spans="1:25" x14ac:dyDescent="0.2">
      <c r="A161" s="53"/>
      <c r="B161" s="54"/>
      <c r="C161" s="54"/>
      <c r="D161" s="54"/>
      <c r="E161" s="117"/>
      <c r="F161" s="54"/>
      <c r="G161" s="54"/>
      <c r="W161" s="40"/>
      <c r="X161" s="40"/>
      <c r="Y161" s="40"/>
    </row>
    <row r="162" spans="1:25" x14ac:dyDescent="0.2">
      <c r="A162" s="53"/>
      <c r="B162" s="54"/>
      <c r="C162" s="54"/>
      <c r="D162" s="54"/>
      <c r="E162" s="117"/>
      <c r="F162" s="54"/>
      <c r="G162" s="54"/>
      <c r="W162" s="40"/>
      <c r="X162" s="40"/>
      <c r="Y162" s="40"/>
    </row>
    <row r="163" spans="1:25" x14ac:dyDescent="0.2">
      <c r="A163" s="53"/>
      <c r="B163" s="54"/>
      <c r="C163" s="54"/>
      <c r="D163" s="54"/>
      <c r="E163" s="117"/>
      <c r="F163" s="54"/>
      <c r="G163" s="54"/>
      <c r="W163" s="40"/>
      <c r="X163" s="40"/>
      <c r="Y163" s="40"/>
    </row>
    <row r="164" spans="1:25" x14ac:dyDescent="0.2">
      <c r="A164" s="53"/>
      <c r="B164" s="54"/>
      <c r="C164" s="54"/>
      <c r="D164" s="54"/>
      <c r="E164" s="117"/>
      <c r="F164" s="54"/>
      <c r="G164" s="54"/>
      <c r="W164" s="40"/>
      <c r="X164" s="40"/>
      <c r="Y164" s="40"/>
    </row>
    <row r="165" spans="1:25" x14ac:dyDescent="0.2">
      <c r="A165" s="53"/>
      <c r="B165" s="54"/>
      <c r="C165" s="54"/>
      <c r="D165" s="54"/>
      <c r="E165" s="117"/>
      <c r="F165" s="54"/>
      <c r="G165" s="54"/>
      <c r="W165" s="40"/>
      <c r="X165" s="40"/>
      <c r="Y165" s="40"/>
    </row>
    <row r="166" spans="1:25" x14ac:dyDescent="0.2">
      <c r="A166" s="53"/>
      <c r="B166" s="54"/>
      <c r="C166" s="54"/>
      <c r="D166" s="54"/>
      <c r="E166" s="117"/>
      <c r="F166" s="54"/>
      <c r="G166" s="54"/>
      <c r="W166" s="40"/>
      <c r="X166" s="40"/>
      <c r="Y166" s="40"/>
    </row>
    <row r="167" spans="1:25" x14ac:dyDescent="0.2">
      <c r="A167" s="53"/>
      <c r="B167" s="54"/>
      <c r="C167" s="54"/>
      <c r="D167" s="54"/>
      <c r="E167" s="117"/>
      <c r="F167" s="54"/>
      <c r="G167" s="54"/>
      <c r="W167" s="40"/>
      <c r="X167" s="40"/>
      <c r="Y167" s="40"/>
    </row>
    <row r="168" spans="1:25" x14ac:dyDescent="0.2">
      <c r="A168" s="53"/>
      <c r="B168" s="54"/>
      <c r="C168" s="54"/>
      <c r="D168" s="54"/>
      <c r="E168" s="117"/>
      <c r="F168" s="54"/>
      <c r="G168" s="54"/>
      <c r="W168" s="40"/>
      <c r="X168" s="40"/>
      <c r="Y168" s="40"/>
    </row>
    <row r="169" spans="1:25" x14ac:dyDescent="0.2">
      <c r="A169" s="53"/>
      <c r="B169" s="54"/>
      <c r="C169" s="54"/>
      <c r="D169" s="54"/>
      <c r="E169" s="117"/>
      <c r="F169" s="54"/>
      <c r="G169" s="54"/>
      <c r="W169" s="40"/>
      <c r="X169" s="40"/>
      <c r="Y169" s="40"/>
    </row>
    <row r="170" spans="1:25" x14ac:dyDescent="0.2">
      <c r="A170" s="53"/>
      <c r="B170" s="54"/>
      <c r="C170" s="54"/>
      <c r="D170" s="54"/>
      <c r="E170" s="117"/>
      <c r="F170" s="54"/>
      <c r="G170" s="54"/>
      <c r="W170" s="40"/>
      <c r="X170" s="40"/>
      <c r="Y170" s="40"/>
    </row>
    <row r="171" spans="1:25" x14ac:dyDescent="0.2">
      <c r="A171" s="53"/>
      <c r="B171" s="54"/>
      <c r="C171" s="54"/>
      <c r="D171" s="54"/>
      <c r="E171" s="117"/>
      <c r="F171" s="54"/>
      <c r="G171" s="54"/>
      <c r="W171" s="40"/>
      <c r="X171" s="40"/>
      <c r="Y171" s="40"/>
    </row>
    <row r="172" spans="1:25" x14ac:dyDescent="0.2">
      <c r="A172" s="53"/>
      <c r="B172" s="54"/>
      <c r="C172" s="54"/>
      <c r="D172" s="54"/>
      <c r="E172" s="117"/>
      <c r="F172" s="54"/>
      <c r="G172" s="54"/>
      <c r="W172" s="40"/>
      <c r="X172" s="40"/>
      <c r="Y172" s="40"/>
    </row>
    <row r="173" spans="1:25" x14ac:dyDescent="0.2">
      <c r="A173" s="53"/>
      <c r="B173" s="54"/>
      <c r="C173" s="54"/>
      <c r="D173" s="54"/>
      <c r="E173" s="117"/>
      <c r="F173" s="54"/>
      <c r="G173" s="54"/>
      <c r="W173" s="40"/>
      <c r="X173" s="40"/>
      <c r="Y173" s="40"/>
    </row>
    <row r="174" spans="1:25" x14ac:dyDescent="0.2">
      <c r="A174" s="53"/>
      <c r="B174" s="54"/>
      <c r="C174" s="54"/>
      <c r="D174" s="54"/>
      <c r="E174" s="117"/>
      <c r="F174" s="54"/>
      <c r="G174" s="54"/>
      <c r="W174" s="40"/>
      <c r="X174" s="40"/>
      <c r="Y174" s="40"/>
    </row>
    <row r="175" spans="1:25" x14ac:dyDescent="0.2">
      <c r="A175" s="53"/>
      <c r="B175" s="54"/>
      <c r="C175" s="54"/>
      <c r="D175" s="54"/>
      <c r="E175" s="117"/>
      <c r="F175" s="54"/>
      <c r="G175" s="54"/>
      <c r="W175" s="40"/>
      <c r="X175" s="40"/>
      <c r="Y175" s="40"/>
    </row>
    <row r="176" spans="1:25" x14ac:dyDescent="0.2">
      <c r="A176" s="53"/>
      <c r="B176" s="54"/>
      <c r="C176" s="54"/>
      <c r="D176" s="54"/>
      <c r="E176" s="117"/>
      <c r="F176" s="54"/>
      <c r="G176" s="54"/>
      <c r="W176" s="40"/>
      <c r="X176" s="40"/>
      <c r="Y176" s="40"/>
    </row>
    <row r="177" spans="1:25" x14ac:dyDescent="0.2">
      <c r="A177" s="53"/>
      <c r="B177" s="54"/>
      <c r="C177" s="54"/>
      <c r="D177" s="54"/>
      <c r="E177" s="117"/>
      <c r="F177" s="54"/>
      <c r="G177" s="54"/>
      <c r="W177" s="40"/>
      <c r="X177" s="40"/>
      <c r="Y177" s="40"/>
    </row>
    <row r="178" spans="1:25" x14ac:dyDescent="0.2">
      <c r="A178" s="53"/>
      <c r="B178" s="54"/>
      <c r="C178" s="54"/>
      <c r="D178" s="54"/>
      <c r="E178" s="117"/>
      <c r="F178" s="54"/>
      <c r="G178" s="54"/>
      <c r="W178" s="40"/>
      <c r="X178" s="40"/>
      <c r="Y178" s="40"/>
    </row>
    <row r="179" spans="1:25" x14ac:dyDescent="0.2">
      <c r="A179" s="53"/>
      <c r="B179" s="54"/>
      <c r="C179" s="54"/>
      <c r="D179" s="54"/>
      <c r="E179" s="117"/>
      <c r="F179" s="54"/>
      <c r="G179" s="54"/>
      <c r="W179" s="40"/>
      <c r="X179" s="40"/>
      <c r="Y179" s="40"/>
    </row>
    <row r="180" spans="1:25" x14ac:dyDescent="0.2">
      <c r="A180" s="53"/>
      <c r="B180" s="54"/>
      <c r="C180" s="54"/>
      <c r="D180" s="54"/>
      <c r="E180" s="117"/>
      <c r="F180" s="54"/>
      <c r="G180" s="54"/>
      <c r="W180" s="40"/>
      <c r="X180" s="40"/>
      <c r="Y180" s="40"/>
    </row>
    <row r="181" spans="1:25" x14ac:dyDescent="0.2">
      <c r="A181" s="53"/>
      <c r="B181" s="54"/>
      <c r="C181" s="54"/>
      <c r="D181" s="54"/>
      <c r="E181" s="117"/>
      <c r="F181" s="54"/>
      <c r="G181" s="54"/>
      <c r="W181" s="40"/>
      <c r="X181" s="40"/>
      <c r="Y181" s="40"/>
    </row>
    <row r="182" spans="1:25" x14ac:dyDescent="0.2">
      <c r="A182" s="53"/>
      <c r="B182" s="54"/>
      <c r="C182" s="54"/>
      <c r="D182" s="54"/>
      <c r="E182" s="117"/>
      <c r="F182" s="54"/>
      <c r="G182" s="54"/>
      <c r="W182" s="40"/>
      <c r="X182" s="40"/>
      <c r="Y182" s="40"/>
    </row>
    <row r="183" spans="1:25" x14ac:dyDescent="0.2">
      <c r="A183" s="53"/>
      <c r="B183" s="54"/>
      <c r="C183" s="54"/>
      <c r="D183" s="54"/>
      <c r="E183" s="117"/>
      <c r="F183" s="54"/>
      <c r="G183" s="54"/>
      <c r="W183" s="40"/>
      <c r="X183" s="40"/>
      <c r="Y183" s="40"/>
    </row>
    <row r="184" spans="1:25" x14ac:dyDescent="0.2">
      <c r="A184" s="53"/>
      <c r="B184" s="54"/>
      <c r="C184" s="54"/>
      <c r="D184" s="54"/>
      <c r="E184" s="117"/>
      <c r="F184" s="54"/>
      <c r="G184" s="54"/>
      <c r="W184" s="40"/>
      <c r="X184" s="40"/>
      <c r="Y184" s="40"/>
    </row>
    <row r="185" spans="1:25" x14ac:dyDescent="0.2">
      <c r="A185" s="53"/>
      <c r="B185" s="54"/>
      <c r="C185" s="54"/>
      <c r="D185" s="54"/>
      <c r="E185" s="117"/>
      <c r="F185" s="54"/>
      <c r="G185" s="54"/>
      <c r="W185" s="40"/>
      <c r="X185" s="40"/>
      <c r="Y185" s="40"/>
    </row>
    <row r="186" spans="1:25" x14ac:dyDescent="0.2">
      <c r="A186" s="53"/>
      <c r="B186" s="54"/>
      <c r="C186" s="54"/>
      <c r="D186" s="54"/>
      <c r="E186" s="117"/>
      <c r="F186" s="54"/>
      <c r="G186" s="54"/>
      <c r="W186" s="40"/>
      <c r="X186" s="40"/>
      <c r="Y186" s="40"/>
    </row>
    <row r="187" spans="1:25" x14ac:dyDescent="0.2">
      <c r="A187" s="53"/>
      <c r="B187" s="54"/>
      <c r="C187" s="54"/>
      <c r="D187" s="54"/>
      <c r="E187" s="117"/>
      <c r="F187" s="54"/>
      <c r="G187" s="54"/>
      <c r="W187" s="40"/>
      <c r="X187" s="40"/>
      <c r="Y187" s="40"/>
    </row>
    <row r="188" spans="1:25" x14ac:dyDescent="0.2">
      <c r="A188" s="53"/>
      <c r="B188" s="54"/>
      <c r="C188" s="54"/>
      <c r="D188" s="54"/>
      <c r="E188" s="117"/>
      <c r="F188" s="54"/>
      <c r="G188" s="54"/>
      <c r="W188" s="40"/>
      <c r="X188" s="40"/>
      <c r="Y188" s="40"/>
    </row>
    <row r="189" spans="1:25" x14ac:dyDescent="0.2">
      <c r="A189" s="53"/>
      <c r="B189" s="54"/>
      <c r="C189" s="54"/>
      <c r="D189" s="54"/>
      <c r="E189" s="117"/>
      <c r="F189" s="54"/>
      <c r="G189" s="54"/>
      <c r="W189" s="40"/>
      <c r="X189" s="40"/>
      <c r="Y189" s="40"/>
    </row>
    <row r="190" spans="1:25" x14ac:dyDescent="0.2">
      <c r="A190" s="53"/>
      <c r="B190" s="54"/>
      <c r="C190" s="54"/>
      <c r="D190" s="54"/>
      <c r="E190" s="117"/>
      <c r="F190" s="54"/>
      <c r="G190" s="54"/>
      <c r="W190" s="40"/>
      <c r="X190" s="40"/>
      <c r="Y190" s="40"/>
    </row>
    <row r="191" spans="1:25" x14ac:dyDescent="0.2">
      <c r="A191" s="53"/>
      <c r="B191" s="54"/>
      <c r="C191" s="54"/>
      <c r="D191" s="54"/>
      <c r="E191" s="117"/>
      <c r="F191" s="54"/>
      <c r="G191" s="54"/>
      <c r="W191" s="40"/>
      <c r="X191" s="40"/>
      <c r="Y191" s="40"/>
    </row>
    <row r="192" spans="1:25" x14ac:dyDescent="0.2">
      <c r="A192" s="53"/>
      <c r="B192" s="54"/>
      <c r="C192" s="54"/>
      <c r="D192" s="54"/>
      <c r="E192" s="117"/>
      <c r="F192" s="54"/>
      <c r="G192" s="54"/>
      <c r="W192" s="40"/>
      <c r="X192" s="40"/>
      <c r="Y192" s="40"/>
    </row>
    <row r="193" spans="1:25" x14ac:dyDescent="0.2">
      <c r="A193" s="53"/>
      <c r="B193" s="54"/>
      <c r="C193" s="54"/>
      <c r="D193" s="54"/>
      <c r="E193" s="117"/>
      <c r="F193" s="54"/>
      <c r="G193" s="54"/>
      <c r="W193" s="40"/>
      <c r="X193" s="40"/>
      <c r="Y193" s="40"/>
    </row>
    <row r="194" spans="1:25" x14ac:dyDescent="0.2">
      <c r="A194" s="53"/>
      <c r="B194" s="54"/>
      <c r="C194" s="54"/>
      <c r="D194" s="54"/>
      <c r="E194" s="117"/>
      <c r="F194" s="54"/>
      <c r="G194" s="54"/>
      <c r="W194" s="40"/>
      <c r="X194" s="40"/>
      <c r="Y194" s="40"/>
    </row>
    <row r="195" spans="1:25" x14ac:dyDescent="0.2">
      <c r="A195" s="53"/>
      <c r="B195" s="54"/>
      <c r="C195" s="54"/>
      <c r="D195" s="54"/>
      <c r="E195" s="117"/>
      <c r="F195" s="54"/>
      <c r="G195" s="54"/>
      <c r="W195" s="40"/>
      <c r="X195" s="40"/>
      <c r="Y195" s="40"/>
    </row>
    <row r="196" spans="1:25" x14ac:dyDescent="0.2">
      <c r="A196" s="53"/>
      <c r="B196" s="54"/>
      <c r="C196" s="54"/>
      <c r="D196" s="54"/>
      <c r="E196" s="117"/>
      <c r="F196" s="54"/>
      <c r="G196" s="54"/>
      <c r="W196" s="40"/>
      <c r="X196" s="40"/>
      <c r="Y196" s="40"/>
    </row>
    <row r="197" spans="1:25" x14ac:dyDescent="0.2">
      <c r="A197" s="53"/>
      <c r="B197" s="54"/>
      <c r="C197" s="54"/>
      <c r="D197" s="54"/>
      <c r="E197" s="117"/>
      <c r="F197" s="54"/>
      <c r="G197" s="54"/>
      <c r="W197" s="40"/>
      <c r="X197" s="40"/>
      <c r="Y197" s="40"/>
    </row>
    <row r="198" spans="1:25" x14ac:dyDescent="0.2">
      <c r="A198" s="53"/>
      <c r="B198" s="54"/>
      <c r="C198" s="54"/>
      <c r="D198" s="54"/>
      <c r="E198" s="117"/>
      <c r="F198" s="54"/>
      <c r="G198" s="54"/>
      <c r="W198" s="40"/>
      <c r="X198" s="40"/>
      <c r="Y198" s="40"/>
    </row>
    <row r="199" spans="1:25" x14ac:dyDescent="0.2">
      <c r="A199" s="53"/>
      <c r="B199" s="54"/>
      <c r="C199" s="54"/>
      <c r="D199" s="54"/>
      <c r="E199" s="117"/>
      <c r="F199" s="54"/>
      <c r="G199" s="54"/>
      <c r="W199" s="40"/>
      <c r="X199" s="40"/>
      <c r="Y199" s="40"/>
    </row>
    <row r="200" spans="1:25" x14ac:dyDescent="0.2">
      <c r="A200" s="53"/>
      <c r="B200" s="54"/>
      <c r="C200" s="54"/>
      <c r="D200" s="54"/>
      <c r="E200" s="117"/>
      <c r="F200" s="54"/>
      <c r="G200" s="54"/>
      <c r="W200" s="40"/>
      <c r="X200" s="40"/>
      <c r="Y200" s="40"/>
    </row>
    <row r="201" spans="1:25" x14ac:dyDescent="0.2">
      <c r="A201" s="53"/>
      <c r="B201" s="54"/>
      <c r="C201" s="54"/>
      <c r="D201" s="54"/>
      <c r="E201" s="117"/>
      <c r="F201" s="54"/>
      <c r="G201" s="54"/>
      <c r="W201" s="40"/>
      <c r="X201" s="40"/>
      <c r="Y201" s="40"/>
    </row>
    <row r="202" spans="1:25" x14ac:dyDescent="0.2">
      <c r="A202" s="53"/>
      <c r="B202" s="54"/>
      <c r="C202" s="54"/>
      <c r="D202" s="54"/>
      <c r="E202" s="117"/>
      <c r="F202" s="54"/>
      <c r="G202" s="54"/>
      <c r="W202" s="40"/>
      <c r="X202" s="40"/>
      <c r="Y202" s="40"/>
    </row>
    <row r="203" spans="1:25" x14ac:dyDescent="0.2">
      <c r="A203" s="53"/>
      <c r="B203" s="54"/>
      <c r="C203" s="54"/>
      <c r="D203" s="54"/>
      <c r="E203" s="117"/>
      <c r="F203" s="54"/>
      <c r="G203" s="54"/>
      <c r="W203" s="40"/>
      <c r="X203" s="40"/>
      <c r="Y203" s="40"/>
    </row>
    <row r="204" spans="1:25" x14ac:dyDescent="0.2">
      <c r="A204" s="53"/>
      <c r="B204" s="54"/>
      <c r="C204" s="54"/>
      <c r="D204" s="54"/>
      <c r="E204" s="117"/>
      <c r="F204" s="54"/>
      <c r="G204" s="54"/>
      <c r="W204" s="40"/>
      <c r="X204" s="40"/>
      <c r="Y204" s="40"/>
    </row>
    <row r="205" spans="1:25" x14ac:dyDescent="0.2">
      <c r="A205" s="53"/>
      <c r="B205" s="54"/>
      <c r="C205" s="54"/>
      <c r="D205" s="54"/>
      <c r="E205" s="117"/>
      <c r="F205" s="54"/>
      <c r="G205" s="54"/>
      <c r="W205" s="40"/>
      <c r="X205" s="40"/>
      <c r="Y205" s="40"/>
    </row>
    <row r="206" spans="1:25" x14ac:dyDescent="0.2">
      <c r="A206" s="53"/>
      <c r="B206" s="54"/>
      <c r="C206" s="54"/>
      <c r="D206" s="54"/>
      <c r="E206" s="117"/>
      <c r="F206" s="54"/>
      <c r="G206" s="54"/>
      <c r="W206" s="40"/>
      <c r="X206" s="40"/>
      <c r="Y206" s="40"/>
    </row>
    <row r="207" spans="1:25" x14ac:dyDescent="0.2">
      <c r="A207" s="53"/>
      <c r="B207" s="54"/>
      <c r="C207" s="54"/>
      <c r="D207" s="54"/>
      <c r="E207" s="117"/>
      <c r="F207" s="54"/>
      <c r="G207" s="54"/>
      <c r="W207" s="40"/>
      <c r="X207" s="40"/>
      <c r="Y207" s="40"/>
    </row>
    <row r="208" spans="1:25" x14ac:dyDescent="0.2">
      <c r="A208" s="53"/>
      <c r="B208" s="54"/>
      <c r="C208" s="54"/>
      <c r="D208" s="54"/>
      <c r="E208" s="117"/>
      <c r="F208" s="54"/>
      <c r="G208" s="54"/>
      <c r="W208" s="40"/>
      <c r="X208" s="40"/>
      <c r="Y208" s="40"/>
    </row>
    <row r="209" spans="1:25" x14ac:dyDescent="0.2">
      <c r="A209" s="53"/>
      <c r="B209" s="54"/>
      <c r="C209" s="54"/>
      <c r="D209" s="54"/>
      <c r="E209" s="117"/>
      <c r="F209" s="54"/>
      <c r="G209" s="54"/>
      <c r="W209" s="40"/>
      <c r="X209" s="40"/>
      <c r="Y209" s="40"/>
    </row>
    <row r="210" spans="1:25" x14ac:dyDescent="0.2">
      <c r="A210" s="53"/>
      <c r="B210" s="54"/>
      <c r="C210" s="54"/>
      <c r="D210" s="54"/>
      <c r="E210" s="117"/>
      <c r="F210" s="54"/>
      <c r="G210" s="54"/>
      <c r="W210" s="40"/>
      <c r="X210" s="40"/>
      <c r="Y210" s="40"/>
    </row>
    <row r="211" spans="1:25" x14ac:dyDescent="0.2">
      <c r="A211" s="53"/>
      <c r="B211" s="54"/>
      <c r="C211" s="54"/>
      <c r="D211" s="54"/>
      <c r="E211" s="117"/>
      <c r="F211" s="54"/>
      <c r="G211" s="54"/>
      <c r="W211" s="40"/>
      <c r="X211" s="40"/>
      <c r="Y211" s="40"/>
    </row>
    <row r="212" spans="1:25" x14ac:dyDescent="0.2">
      <c r="A212" s="53"/>
      <c r="B212" s="54"/>
      <c r="C212" s="54"/>
      <c r="D212" s="54"/>
      <c r="E212" s="117"/>
      <c r="F212" s="54"/>
      <c r="G212" s="54"/>
      <c r="W212" s="40"/>
      <c r="X212" s="40"/>
      <c r="Y212" s="40"/>
    </row>
    <row r="213" spans="1:25" x14ac:dyDescent="0.2">
      <c r="A213" s="53"/>
      <c r="B213" s="54"/>
      <c r="C213" s="54"/>
      <c r="D213" s="54"/>
      <c r="E213" s="117"/>
      <c r="F213" s="54"/>
      <c r="G213" s="54"/>
      <c r="W213" s="40"/>
      <c r="X213" s="40"/>
      <c r="Y213" s="40"/>
    </row>
    <row r="214" spans="1:25" x14ac:dyDescent="0.2">
      <c r="A214" s="53"/>
      <c r="B214" s="54"/>
      <c r="C214" s="54"/>
      <c r="D214" s="54"/>
      <c r="E214" s="117"/>
      <c r="F214" s="54"/>
      <c r="G214" s="54"/>
      <c r="W214" s="40"/>
      <c r="X214" s="40"/>
      <c r="Y214" s="40"/>
    </row>
    <row r="215" spans="1:25" x14ac:dyDescent="0.2">
      <c r="A215" s="53"/>
      <c r="B215" s="54"/>
      <c r="C215" s="54"/>
      <c r="D215" s="54"/>
      <c r="E215" s="117"/>
      <c r="F215" s="54"/>
      <c r="G215" s="54"/>
      <c r="W215" s="40"/>
      <c r="X215" s="40"/>
      <c r="Y215" s="40"/>
    </row>
    <row r="216" spans="1:25" x14ac:dyDescent="0.2">
      <c r="A216" s="53"/>
      <c r="B216" s="54"/>
      <c r="C216" s="54"/>
      <c r="D216" s="54"/>
      <c r="E216" s="117"/>
      <c r="F216" s="54"/>
      <c r="G216" s="54"/>
      <c r="W216" s="40"/>
      <c r="X216" s="40"/>
      <c r="Y216" s="40"/>
    </row>
    <row r="217" spans="1:25" x14ac:dyDescent="0.2">
      <c r="A217" s="53"/>
      <c r="B217" s="54"/>
      <c r="C217" s="54"/>
      <c r="D217" s="54"/>
      <c r="E217" s="117"/>
      <c r="F217" s="54"/>
      <c r="G217" s="54"/>
      <c r="W217" s="40"/>
      <c r="X217" s="40"/>
      <c r="Y217" s="40"/>
    </row>
    <row r="218" spans="1:25" x14ac:dyDescent="0.2">
      <c r="A218" s="53"/>
      <c r="B218" s="54"/>
      <c r="C218" s="54"/>
      <c r="D218" s="54"/>
      <c r="E218" s="117"/>
      <c r="F218" s="54"/>
      <c r="G218" s="54"/>
      <c r="W218" s="40"/>
      <c r="X218" s="40"/>
      <c r="Y218" s="40"/>
    </row>
    <row r="219" spans="1:25" x14ac:dyDescent="0.2">
      <c r="A219" s="53"/>
      <c r="B219" s="54"/>
      <c r="C219" s="54"/>
      <c r="D219" s="54"/>
      <c r="E219" s="117"/>
      <c r="F219" s="54"/>
      <c r="G219" s="54"/>
      <c r="W219" s="40"/>
      <c r="X219" s="40"/>
      <c r="Y219" s="40"/>
    </row>
    <row r="220" spans="1:25" x14ac:dyDescent="0.2">
      <c r="A220" s="53"/>
      <c r="B220" s="54"/>
      <c r="C220" s="54"/>
      <c r="D220" s="54"/>
      <c r="E220" s="117"/>
      <c r="F220" s="54"/>
      <c r="G220" s="54"/>
      <c r="W220" s="40"/>
      <c r="X220" s="40"/>
      <c r="Y220" s="40"/>
    </row>
    <row r="221" spans="1:25" x14ac:dyDescent="0.2">
      <c r="A221" s="53"/>
      <c r="B221" s="54"/>
      <c r="C221" s="54"/>
      <c r="D221" s="54"/>
      <c r="E221" s="117"/>
      <c r="F221" s="54"/>
      <c r="G221" s="54"/>
      <c r="W221" s="40"/>
      <c r="X221" s="40"/>
      <c r="Y221" s="40"/>
    </row>
    <row r="222" spans="1:25" x14ac:dyDescent="0.2">
      <c r="A222" s="53"/>
      <c r="B222" s="54"/>
      <c r="C222" s="54"/>
      <c r="D222" s="54"/>
      <c r="E222" s="117"/>
      <c r="F222" s="54"/>
      <c r="G222" s="54"/>
      <c r="W222" s="40"/>
      <c r="X222" s="40"/>
      <c r="Y222" s="40"/>
    </row>
    <row r="223" spans="1:25" x14ac:dyDescent="0.2">
      <c r="A223" s="53"/>
      <c r="B223" s="54"/>
      <c r="C223" s="54"/>
      <c r="D223" s="54"/>
      <c r="E223" s="117"/>
      <c r="F223" s="54"/>
      <c r="G223" s="54"/>
      <c r="W223" s="40"/>
      <c r="X223" s="40"/>
      <c r="Y223" s="40"/>
    </row>
    <row r="224" spans="1:25" x14ac:dyDescent="0.2">
      <c r="A224" s="53"/>
      <c r="B224" s="54"/>
      <c r="C224" s="54"/>
      <c r="D224" s="54"/>
      <c r="E224" s="117"/>
      <c r="F224" s="54"/>
      <c r="G224" s="54"/>
      <c r="W224" s="40"/>
      <c r="X224" s="40"/>
      <c r="Y224" s="40"/>
    </row>
    <row r="225" spans="1:25" x14ac:dyDescent="0.2">
      <c r="A225" s="53"/>
      <c r="B225" s="54"/>
      <c r="C225" s="54"/>
      <c r="D225" s="54"/>
      <c r="E225" s="117"/>
      <c r="F225" s="54"/>
      <c r="G225" s="54"/>
      <c r="W225" s="40"/>
      <c r="X225" s="40"/>
      <c r="Y225" s="40"/>
    </row>
    <row r="226" spans="1:25" x14ac:dyDescent="0.2">
      <c r="A226" s="53"/>
      <c r="B226" s="54"/>
      <c r="C226" s="54"/>
      <c r="D226" s="54"/>
      <c r="E226" s="117"/>
      <c r="F226" s="54"/>
      <c r="G226" s="54"/>
      <c r="W226" s="40"/>
      <c r="X226" s="40"/>
      <c r="Y226" s="40"/>
    </row>
    <row r="227" spans="1:25" x14ac:dyDescent="0.2">
      <c r="A227" s="53"/>
      <c r="B227" s="54"/>
      <c r="C227" s="54"/>
      <c r="D227" s="54"/>
      <c r="E227" s="117"/>
      <c r="F227" s="54"/>
      <c r="G227" s="54"/>
      <c r="W227" s="40"/>
      <c r="X227" s="40"/>
      <c r="Y227" s="40"/>
    </row>
    <row r="228" spans="1:25" x14ac:dyDescent="0.2">
      <c r="A228" s="53"/>
      <c r="B228" s="54"/>
      <c r="C228" s="54"/>
      <c r="D228" s="54"/>
      <c r="E228" s="117"/>
      <c r="F228" s="54"/>
      <c r="G228" s="54"/>
      <c r="W228" s="40"/>
      <c r="X228" s="40"/>
      <c r="Y228" s="40"/>
    </row>
    <row r="229" spans="1:25" x14ac:dyDescent="0.2">
      <c r="A229" s="53"/>
      <c r="B229" s="54"/>
      <c r="C229" s="54"/>
      <c r="D229" s="54"/>
      <c r="E229" s="117"/>
      <c r="F229" s="54"/>
      <c r="G229" s="54"/>
      <c r="W229" s="40"/>
      <c r="X229" s="40"/>
      <c r="Y229" s="40"/>
    </row>
    <row r="230" spans="1:25" x14ac:dyDescent="0.2">
      <c r="A230" s="53"/>
      <c r="B230" s="54"/>
      <c r="C230" s="54"/>
      <c r="D230" s="54"/>
      <c r="E230" s="117"/>
      <c r="F230" s="54"/>
      <c r="G230" s="54"/>
      <c r="W230" s="40"/>
      <c r="X230" s="40"/>
      <c r="Y230" s="40"/>
    </row>
    <row r="231" spans="1:25" x14ac:dyDescent="0.2">
      <c r="A231" s="53"/>
      <c r="B231" s="54"/>
      <c r="C231" s="54"/>
      <c r="D231" s="54"/>
      <c r="E231" s="117"/>
      <c r="F231" s="54"/>
      <c r="G231" s="54"/>
      <c r="W231" s="40"/>
      <c r="X231" s="40"/>
      <c r="Y231" s="40"/>
    </row>
    <row r="232" spans="1:25" x14ac:dyDescent="0.2">
      <c r="A232" s="53"/>
      <c r="B232" s="54"/>
      <c r="C232" s="54"/>
      <c r="D232" s="54"/>
      <c r="E232" s="117"/>
      <c r="F232" s="54"/>
      <c r="G232" s="54"/>
      <c r="W232" s="40"/>
      <c r="X232" s="40"/>
      <c r="Y232" s="40"/>
    </row>
    <row r="233" spans="1:25" x14ac:dyDescent="0.2">
      <c r="A233" s="53"/>
      <c r="B233" s="54"/>
      <c r="C233" s="54"/>
      <c r="D233" s="54"/>
      <c r="E233" s="117"/>
      <c r="F233" s="54"/>
      <c r="G233" s="54"/>
      <c r="W233" s="40"/>
      <c r="X233" s="40"/>
      <c r="Y233" s="40"/>
    </row>
    <row r="234" spans="1:25" x14ac:dyDescent="0.2">
      <c r="A234" s="53"/>
      <c r="B234" s="54"/>
      <c r="C234" s="54"/>
      <c r="D234" s="54"/>
      <c r="E234" s="117"/>
      <c r="F234" s="54"/>
      <c r="G234" s="54"/>
      <c r="W234" s="40"/>
      <c r="X234" s="40"/>
      <c r="Y234" s="40"/>
    </row>
    <row r="235" spans="1:25" x14ac:dyDescent="0.2">
      <c r="A235" s="53"/>
      <c r="B235" s="54"/>
      <c r="C235" s="54"/>
      <c r="D235" s="54"/>
      <c r="E235" s="117"/>
      <c r="F235" s="54"/>
      <c r="G235" s="54"/>
      <c r="W235" s="40"/>
      <c r="X235" s="40"/>
      <c r="Y235" s="40"/>
    </row>
    <row r="236" spans="1:25" x14ac:dyDescent="0.2">
      <c r="A236" s="53"/>
      <c r="B236" s="54"/>
      <c r="C236" s="54"/>
      <c r="D236" s="54"/>
      <c r="E236" s="117"/>
      <c r="F236" s="54"/>
      <c r="G236" s="54"/>
      <c r="W236" s="40"/>
      <c r="X236" s="40"/>
      <c r="Y236" s="40"/>
    </row>
    <row r="237" spans="1:25" x14ac:dyDescent="0.2">
      <c r="A237" s="53"/>
      <c r="B237" s="54"/>
      <c r="C237" s="54"/>
      <c r="D237" s="54"/>
      <c r="E237" s="117"/>
      <c r="F237" s="54"/>
      <c r="G237" s="54"/>
      <c r="W237" s="40"/>
      <c r="X237" s="40"/>
      <c r="Y237" s="40"/>
    </row>
    <row r="238" spans="1:25" x14ac:dyDescent="0.2">
      <c r="A238" s="53"/>
      <c r="B238" s="54"/>
      <c r="C238" s="54"/>
      <c r="D238" s="54"/>
      <c r="E238" s="117"/>
      <c r="F238" s="54"/>
      <c r="G238" s="54"/>
      <c r="W238" s="40"/>
      <c r="X238" s="40"/>
      <c r="Y238" s="40"/>
    </row>
    <row r="239" spans="1:25" x14ac:dyDescent="0.2">
      <c r="A239" s="53"/>
      <c r="B239" s="54"/>
      <c r="C239" s="54"/>
      <c r="D239" s="54"/>
      <c r="E239" s="117"/>
      <c r="F239" s="54"/>
      <c r="G239" s="54"/>
      <c r="W239" s="40"/>
      <c r="X239" s="40"/>
      <c r="Y239" s="40"/>
    </row>
    <row r="240" spans="1:25" x14ac:dyDescent="0.2">
      <c r="A240" s="53"/>
      <c r="B240" s="54"/>
      <c r="C240" s="54"/>
      <c r="D240" s="54"/>
      <c r="E240" s="117"/>
      <c r="F240" s="54"/>
      <c r="G240" s="54"/>
      <c r="W240" s="40"/>
      <c r="X240" s="40"/>
      <c r="Y240" s="40"/>
    </row>
    <row r="241" spans="1:25" x14ac:dyDescent="0.2">
      <c r="A241" s="53"/>
      <c r="B241" s="54"/>
      <c r="C241" s="54"/>
      <c r="D241" s="54"/>
      <c r="E241" s="117"/>
      <c r="F241" s="54"/>
      <c r="G241" s="54"/>
      <c r="W241" s="40"/>
      <c r="X241" s="40"/>
      <c r="Y241" s="40"/>
    </row>
    <row r="242" spans="1:25" x14ac:dyDescent="0.2">
      <c r="A242" s="53"/>
      <c r="B242" s="54"/>
      <c r="C242" s="54"/>
      <c r="D242" s="54"/>
      <c r="E242" s="117"/>
      <c r="F242" s="54"/>
      <c r="G242" s="54"/>
      <c r="W242" s="40"/>
      <c r="X242" s="40"/>
      <c r="Y242" s="40"/>
    </row>
    <row r="243" spans="1:25" x14ac:dyDescent="0.2">
      <c r="A243" s="53"/>
      <c r="B243" s="54"/>
      <c r="C243" s="54"/>
      <c r="D243" s="54"/>
      <c r="E243" s="117"/>
      <c r="F243" s="54"/>
      <c r="G243" s="54"/>
      <c r="W243" s="40"/>
      <c r="X243" s="40"/>
      <c r="Y243" s="40"/>
    </row>
    <row r="244" spans="1:25" x14ac:dyDescent="0.2">
      <c r="A244" s="53"/>
      <c r="B244" s="54"/>
      <c r="C244" s="54"/>
      <c r="D244" s="54"/>
      <c r="E244" s="117"/>
      <c r="F244" s="54"/>
      <c r="G244" s="54"/>
      <c r="W244" s="40"/>
      <c r="X244" s="40"/>
      <c r="Y244" s="40"/>
    </row>
    <row r="245" spans="1:25" x14ac:dyDescent="0.2">
      <c r="A245" s="53"/>
      <c r="B245" s="54"/>
      <c r="C245" s="54"/>
      <c r="D245" s="54"/>
      <c r="E245" s="117"/>
      <c r="F245" s="54"/>
      <c r="G245" s="54"/>
      <c r="W245" s="40"/>
      <c r="X245" s="40"/>
      <c r="Y245" s="40"/>
    </row>
    <row r="246" spans="1:25" x14ac:dyDescent="0.2">
      <c r="A246" s="53"/>
      <c r="B246" s="54"/>
      <c r="C246" s="54"/>
      <c r="D246" s="54"/>
      <c r="E246" s="117"/>
      <c r="F246" s="54"/>
      <c r="G246" s="54"/>
      <c r="W246" s="40"/>
      <c r="X246" s="40"/>
      <c r="Y246" s="40"/>
    </row>
    <row r="247" spans="1:25" x14ac:dyDescent="0.2">
      <c r="A247" s="53"/>
      <c r="B247" s="54"/>
      <c r="C247" s="54"/>
      <c r="D247" s="54"/>
      <c r="E247" s="117"/>
      <c r="F247" s="54"/>
      <c r="G247" s="54"/>
      <c r="W247" s="40"/>
      <c r="X247" s="40"/>
      <c r="Y247" s="40"/>
    </row>
    <row r="248" spans="1:25" x14ac:dyDescent="0.2">
      <c r="A248" s="53"/>
      <c r="B248" s="54"/>
      <c r="C248" s="54"/>
      <c r="D248" s="54"/>
      <c r="E248" s="117"/>
      <c r="F248" s="54"/>
      <c r="G248" s="54"/>
      <c r="W248" s="40"/>
      <c r="X248" s="40"/>
      <c r="Y248" s="40"/>
    </row>
    <row r="249" spans="1:25" x14ac:dyDescent="0.2">
      <c r="A249" s="53"/>
      <c r="B249" s="54"/>
      <c r="C249" s="54"/>
      <c r="D249" s="54"/>
      <c r="E249" s="117"/>
      <c r="F249" s="54"/>
      <c r="G249" s="54"/>
      <c r="W249" s="40"/>
      <c r="X249" s="40"/>
      <c r="Y249" s="40"/>
    </row>
    <row r="250" spans="1:25" x14ac:dyDescent="0.2">
      <c r="A250" s="53"/>
      <c r="B250" s="54"/>
      <c r="C250" s="54"/>
      <c r="D250" s="54"/>
      <c r="E250" s="117"/>
      <c r="F250" s="54"/>
      <c r="G250" s="54"/>
      <c r="W250" s="40"/>
      <c r="X250" s="40"/>
      <c r="Y250" s="40"/>
    </row>
    <row r="251" spans="1:25" x14ac:dyDescent="0.2">
      <c r="A251" s="53"/>
      <c r="B251" s="54"/>
      <c r="C251" s="54"/>
      <c r="D251" s="54"/>
      <c r="E251" s="117"/>
      <c r="F251" s="54"/>
      <c r="G251" s="54"/>
      <c r="W251" s="40"/>
      <c r="X251" s="40"/>
      <c r="Y251" s="40"/>
    </row>
    <row r="252" spans="1:25" x14ac:dyDescent="0.2">
      <c r="A252" s="53"/>
      <c r="B252" s="54"/>
      <c r="C252" s="54"/>
      <c r="D252" s="54"/>
      <c r="E252" s="117"/>
      <c r="F252" s="54"/>
      <c r="G252" s="54"/>
      <c r="W252" s="40"/>
      <c r="X252" s="40"/>
      <c r="Y252" s="40"/>
    </row>
    <row r="253" spans="1:25" x14ac:dyDescent="0.2">
      <c r="A253" s="53"/>
      <c r="B253" s="54"/>
      <c r="C253" s="54"/>
      <c r="D253" s="54"/>
      <c r="E253" s="117"/>
      <c r="F253" s="54"/>
      <c r="G253" s="54"/>
      <c r="W253" s="40"/>
      <c r="X253" s="40"/>
      <c r="Y253" s="40"/>
    </row>
    <row r="254" spans="1:25" x14ac:dyDescent="0.2">
      <c r="A254" s="53"/>
      <c r="B254" s="54"/>
      <c r="C254" s="54"/>
      <c r="D254" s="54"/>
      <c r="E254" s="117"/>
      <c r="F254" s="54"/>
      <c r="G254" s="54"/>
      <c r="W254" s="40"/>
      <c r="X254" s="40"/>
      <c r="Y254" s="40"/>
    </row>
    <row r="255" spans="1:25" x14ac:dyDescent="0.2">
      <c r="A255" s="53"/>
      <c r="B255" s="54"/>
      <c r="C255" s="54"/>
      <c r="D255" s="54"/>
      <c r="E255" s="117"/>
      <c r="F255" s="54"/>
      <c r="G255" s="54"/>
      <c r="W255" s="40"/>
      <c r="X255" s="40"/>
      <c r="Y255" s="40"/>
    </row>
    <row r="256" spans="1:25" x14ac:dyDescent="0.2">
      <c r="A256" s="53"/>
      <c r="B256" s="54"/>
      <c r="C256" s="54"/>
      <c r="D256" s="54"/>
      <c r="E256" s="117"/>
      <c r="F256" s="54"/>
      <c r="G256" s="54"/>
      <c r="W256" s="40"/>
      <c r="X256" s="40"/>
      <c r="Y256" s="40"/>
    </row>
    <row r="257" spans="1:25" x14ac:dyDescent="0.2">
      <c r="A257" s="53"/>
      <c r="B257" s="54"/>
      <c r="C257" s="54"/>
      <c r="D257" s="54"/>
      <c r="E257" s="117"/>
      <c r="F257" s="54"/>
      <c r="G257" s="54"/>
      <c r="W257" s="40"/>
      <c r="X257" s="40"/>
      <c r="Y257" s="40"/>
    </row>
    <row r="258" spans="1:25" x14ac:dyDescent="0.2">
      <c r="A258" s="53"/>
      <c r="B258" s="54"/>
      <c r="C258" s="54"/>
      <c r="D258" s="54"/>
      <c r="E258" s="117"/>
      <c r="F258" s="54"/>
      <c r="G258" s="54"/>
      <c r="W258" s="40"/>
      <c r="X258" s="40"/>
      <c r="Y258" s="40"/>
    </row>
    <row r="259" spans="1:25" x14ac:dyDescent="0.2">
      <c r="A259" s="53"/>
      <c r="B259" s="54"/>
      <c r="C259" s="54"/>
      <c r="D259" s="54"/>
      <c r="E259" s="117"/>
      <c r="F259" s="54"/>
      <c r="G259" s="54"/>
      <c r="W259" s="40"/>
      <c r="X259" s="40"/>
      <c r="Y259" s="40"/>
    </row>
    <row r="260" spans="1:25" x14ac:dyDescent="0.2">
      <c r="A260" s="53"/>
      <c r="B260" s="54"/>
      <c r="C260" s="54"/>
      <c r="D260" s="54"/>
      <c r="E260" s="117"/>
      <c r="F260" s="54"/>
      <c r="G260" s="54"/>
      <c r="W260" s="40"/>
      <c r="X260" s="40"/>
      <c r="Y260" s="40"/>
    </row>
    <row r="261" spans="1:25" x14ac:dyDescent="0.2">
      <c r="A261" s="53"/>
      <c r="B261" s="54"/>
      <c r="C261" s="54"/>
      <c r="D261" s="54"/>
      <c r="E261" s="117"/>
      <c r="F261" s="54"/>
      <c r="G261" s="54"/>
      <c r="W261" s="40"/>
      <c r="X261" s="40"/>
      <c r="Y261" s="40"/>
    </row>
    <row r="262" spans="1:25" x14ac:dyDescent="0.2">
      <c r="A262" s="53"/>
      <c r="B262" s="54"/>
      <c r="C262" s="54"/>
      <c r="D262" s="54"/>
      <c r="E262" s="117"/>
      <c r="F262" s="54"/>
      <c r="G262" s="54"/>
      <c r="W262" s="40"/>
      <c r="X262" s="40"/>
      <c r="Y262" s="40"/>
    </row>
    <row r="263" spans="1:25" x14ac:dyDescent="0.2">
      <c r="A263" s="53"/>
      <c r="B263" s="54"/>
      <c r="C263" s="54"/>
      <c r="D263" s="54"/>
      <c r="E263" s="117"/>
      <c r="F263" s="54"/>
      <c r="G263" s="54"/>
      <c r="W263" s="40"/>
      <c r="X263" s="40"/>
      <c r="Y263" s="40"/>
    </row>
    <row r="264" spans="1:25" x14ac:dyDescent="0.2">
      <c r="A264" s="53"/>
      <c r="B264" s="54"/>
      <c r="C264" s="54"/>
      <c r="D264" s="54"/>
      <c r="E264" s="117"/>
      <c r="F264" s="54"/>
      <c r="G264" s="54"/>
      <c r="W264" s="40"/>
      <c r="X264" s="40"/>
      <c r="Y264" s="40"/>
    </row>
    <row r="265" spans="1:25" x14ac:dyDescent="0.2">
      <c r="A265" s="53"/>
      <c r="B265" s="54"/>
      <c r="C265" s="54"/>
      <c r="D265" s="54"/>
      <c r="E265" s="117"/>
      <c r="F265" s="54"/>
      <c r="G265" s="54"/>
      <c r="W265" s="40"/>
      <c r="X265" s="40"/>
      <c r="Y265" s="40"/>
    </row>
    <row r="266" spans="1:25" x14ac:dyDescent="0.2">
      <c r="A266" s="53"/>
      <c r="B266" s="54"/>
      <c r="C266" s="54"/>
      <c r="D266" s="54"/>
      <c r="E266" s="117"/>
      <c r="F266" s="54"/>
      <c r="G266" s="54"/>
      <c r="W266" s="40"/>
      <c r="X266" s="40"/>
      <c r="Y266" s="40"/>
    </row>
    <row r="267" spans="1:25" x14ac:dyDescent="0.2">
      <c r="A267" s="53"/>
      <c r="B267" s="54"/>
      <c r="C267" s="54"/>
      <c r="D267" s="54"/>
      <c r="E267" s="117"/>
      <c r="F267" s="54"/>
      <c r="G267" s="54"/>
      <c r="W267" s="40"/>
      <c r="X267" s="40"/>
      <c r="Y267" s="40"/>
    </row>
    <row r="268" spans="1:25" x14ac:dyDescent="0.2">
      <c r="A268" s="53"/>
      <c r="B268" s="54"/>
      <c r="C268" s="54"/>
      <c r="D268" s="54"/>
      <c r="E268" s="117"/>
      <c r="F268" s="54"/>
      <c r="G268" s="54"/>
      <c r="W268" s="40"/>
      <c r="X268" s="40"/>
      <c r="Y268" s="40"/>
    </row>
    <row r="269" spans="1:25" x14ac:dyDescent="0.2">
      <c r="A269" s="53"/>
      <c r="B269" s="54"/>
      <c r="C269" s="54"/>
      <c r="D269" s="54"/>
      <c r="E269" s="117"/>
      <c r="F269" s="54"/>
      <c r="G269" s="54"/>
      <c r="W269" s="40"/>
      <c r="X269" s="40"/>
      <c r="Y269" s="40"/>
    </row>
    <row r="270" spans="1:25" x14ac:dyDescent="0.2">
      <c r="A270" s="53"/>
      <c r="B270" s="54"/>
      <c r="C270" s="54"/>
      <c r="D270" s="54"/>
      <c r="E270" s="117"/>
      <c r="F270" s="54"/>
      <c r="G270" s="54"/>
      <c r="W270" s="40"/>
      <c r="X270" s="40"/>
      <c r="Y270" s="40"/>
    </row>
    <row r="271" spans="1:25" x14ac:dyDescent="0.2">
      <c r="A271" s="53"/>
      <c r="B271" s="54"/>
      <c r="C271" s="54"/>
      <c r="D271" s="54"/>
      <c r="E271" s="117"/>
      <c r="F271" s="54"/>
      <c r="G271" s="54"/>
      <c r="W271" s="40"/>
      <c r="X271" s="40"/>
      <c r="Y271" s="40"/>
    </row>
    <row r="272" spans="1:25" x14ac:dyDescent="0.2">
      <c r="A272" s="53"/>
      <c r="B272" s="54"/>
      <c r="C272" s="54"/>
      <c r="D272" s="54"/>
      <c r="E272" s="117"/>
      <c r="F272" s="54"/>
      <c r="G272" s="54"/>
      <c r="W272" s="40"/>
      <c r="X272" s="40"/>
      <c r="Y272" s="40"/>
    </row>
    <row r="273" spans="1:25" x14ac:dyDescent="0.2">
      <c r="A273" s="53"/>
      <c r="B273" s="54"/>
      <c r="C273" s="54"/>
      <c r="D273" s="54"/>
      <c r="E273" s="117"/>
      <c r="F273" s="54"/>
      <c r="G273" s="54"/>
      <c r="W273" s="40"/>
      <c r="X273" s="40"/>
      <c r="Y273" s="40"/>
    </row>
    <row r="274" spans="1:25" x14ac:dyDescent="0.2">
      <c r="A274" s="53"/>
      <c r="B274" s="54"/>
      <c r="C274" s="54"/>
      <c r="D274" s="54"/>
      <c r="E274" s="117"/>
      <c r="F274" s="54"/>
      <c r="G274" s="54"/>
      <c r="W274" s="40"/>
      <c r="X274" s="40"/>
      <c r="Y274" s="40"/>
    </row>
    <row r="275" spans="1:25" x14ac:dyDescent="0.2">
      <c r="A275" s="53"/>
      <c r="B275" s="54"/>
      <c r="C275" s="54"/>
      <c r="D275" s="54"/>
      <c r="E275" s="117"/>
      <c r="F275" s="54"/>
      <c r="G275" s="54"/>
      <c r="W275" s="40"/>
      <c r="X275" s="40"/>
      <c r="Y275" s="40"/>
    </row>
    <row r="276" spans="1:25" x14ac:dyDescent="0.2">
      <c r="A276" s="53"/>
      <c r="B276" s="54"/>
      <c r="C276" s="54"/>
      <c r="D276" s="54"/>
      <c r="E276" s="117"/>
      <c r="F276" s="54"/>
      <c r="G276" s="54"/>
      <c r="W276" s="40"/>
      <c r="X276" s="40"/>
      <c r="Y276" s="40"/>
    </row>
    <row r="277" spans="1:25" x14ac:dyDescent="0.2">
      <c r="A277" s="53"/>
      <c r="B277" s="54"/>
      <c r="C277" s="54"/>
      <c r="D277" s="54"/>
      <c r="E277" s="117"/>
      <c r="F277" s="54"/>
      <c r="G277" s="54"/>
      <c r="W277" s="40"/>
      <c r="X277" s="40"/>
      <c r="Y277" s="40"/>
    </row>
    <row r="278" spans="1:25" x14ac:dyDescent="0.2">
      <c r="A278" s="53"/>
      <c r="B278" s="54"/>
      <c r="C278" s="54"/>
      <c r="D278" s="54"/>
      <c r="E278" s="117"/>
      <c r="F278" s="54"/>
      <c r="G278" s="54"/>
      <c r="W278" s="40"/>
      <c r="X278" s="40"/>
      <c r="Y278" s="40"/>
    </row>
    <row r="279" spans="1:25" x14ac:dyDescent="0.2">
      <c r="A279" s="53"/>
      <c r="B279" s="54"/>
      <c r="C279" s="54"/>
      <c r="D279" s="54"/>
      <c r="E279" s="117"/>
      <c r="F279" s="54"/>
      <c r="G279" s="54"/>
      <c r="W279" s="40"/>
      <c r="X279" s="40"/>
      <c r="Y279" s="40"/>
    </row>
    <row r="280" spans="1:25" x14ac:dyDescent="0.2">
      <c r="A280" s="53"/>
      <c r="B280" s="54"/>
      <c r="C280" s="54"/>
      <c r="D280" s="54"/>
      <c r="E280" s="117"/>
      <c r="F280" s="54"/>
      <c r="G280" s="54"/>
      <c r="W280" s="40"/>
      <c r="X280" s="40"/>
      <c r="Y280" s="40"/>
    </row>
    <row r="281" spans="1:25" x14ac:dyDescent="0.2">
      <c r="A281" s="53"/>
      <c r="B281" s="54"/>
      <c r="C281" s="54"/>
      <c r="D281" s="54"/>
      <c r="E281" s="117"/>
      <c r="F281" s="54"/>
      <c r="G281" s="54"/>
      <c r="W281" s="40"/>
      <c r="X281" s="40"/>
      <c r="Y281" s="40"/>
    </row>
    <row r="282" spans="1:25" x14ac:dyDescent="0.2">
      <c r="A282" s="53"/>
      <c r="B282" s="54"/>
      <c r="C282" s="54"/>
      <c r="D282" s="54"/>
      <c r="E282" s="117"/>
      <c r="F282" s="54"/>
      <c r="G282" s="54"/>
      <c r="W282" s="40"/>
      <c r="X282" s="40"/>
      <c r="Y282" s="40"/>
    </row>
    <row r="283" spans="1:25" x14ac:dyDescent="0.2">
      <c r="A283" s="53"/>
      <c r="B283" s="54"/>
      <c r="C283" s="54"/>
      <c r="D283" s="54"/>
      <c r="E283" s="117"/>
      <c r="F283" s="54"/>
      <c r="G283" s="54"/>
      <c r="W283" s="40"/>
      <c r="X283" s="40"/>
      <c r="Y283" s="40"/>
    </row>
    <row r="284" spans="1:25" x14ac:dyDescent="0.2">
      <c r="A284" s="53"/>
      <c r="B284" s="54"/>
      <c r="C284" s="54"/>
      <c r="D284" s="54"/>
      <c r="E284" s="117"/>
      <c r="F284" s="54"/>
      <c r="G284" s="54"/>
      <c r="W284" s="40"/>
      <c r="X284" s="40"/>
      <c r="Y284" s="40"/>
    </row>
    <row r="285" spans="1:25" x14ac:dyDescent="0.2">
      <c r="A285" s="53"/>
      <c r="B285" s="54"/>
      <c r="C285" s="54"/>
      <c r="D285" s="54"/>
      <c r="E285" s="117"/>
      <c r="F285" s="54"/>
      <c r="G285" s="54"/>
      <c r="W285" s="40"/>
      <c r="X285" s="40"/>
      <c r="Y285" s="40"/>
    </row>
    <row r="286" spans="1:25" x14ac:dyDescent="0.2">
      <c r="A286" s="53"/>
      <c r="B286" s="54"/>
      <c r="C286" s="54"/>
      <c r="D286" s="54"/>
      <c r="E286" s="117"/>
      <c r="F286" s="54"/>
      <c r="G286" s="54"/>
      <c r="W286" s="40"/>
      <c r="X286" s="40"/>
      <c r="Y286" s="40"/>
    </row>
    <row r="287" spans="1:25" x14ac:dyDescent="0.2">
      <c r="A287" s="53"/>
      <c r="B287" s="54"/>
      <c r="C287" s="54"/>
      <c r="D287" s="54"/>
      <c r="E287" s="117"/>
      <c r="F287" s="54"/>
      <c r="G287" s="54"/>
      <c r="W287" s="40"/>
      <c r="X287" s="40"/>
      <c r="Y287" s="40"/>
    </row>
    <row r="288" spans="1:25" x14ac:dyDescent="0.2">
      <c r="A288" s="53"/>
      <c r="B288" s="54"/>
      <c r="C288" s="54"/>
      <c r="D288" s="54"/>
      <c r="E288" s="117"/>
      <c r="F288" s="54"/>
      <c r="G288" s="54"/>
      <c r="W288" s="40"/>
      <c r="X288" s="40"/>
      <c r="Y288" s="40"/>
    </row>
    <row r="289" spans="1:25" x14ac:dyDescent="0.2">
      <c r="A289" s="53"/>
      <c r="B289" s="54"/>
      <c r="C289" s="54"/>
      <c r="D289" s="54"/>
      <c r="E289" s="117"/>
      <c r="F289" s="54"/>
      <c r="G289" s="54"/>
      <c r="W289" s="40"/>
      <c r="X289" s="40"/>
      <c r="Y289" s="40"/>
    </row>
    <row r="290" spans="1:25" x14ac:dyDescent="0.2">
      <c r="A290" s="53"/>
      <c r="B290" s="54"/>
      <c r="C290" s="54"/>
      <c r="D290" s="54"/>
      <c r="E290" s="117"/>
      <c r="F290" s="54"/>
      <c r="G290" s="54"/>
      <c r="W290" s="40"/>
      <c r="X290" s="40"/>
      <c r="Y290" s="40"/>
    </row>
    <row r="291" spans="1:25" x14ac:dyDescent="0.2">
      <c r="A291" s="53"/>
      <c r="B291" s="54"/>
      <c r="C291" s="54"/>
      <c r="D291" s="54"/>
      <c r="E291" s="117"/>
      <c r="F291" s="54"/>
      <c r="G291" s="54"/>
      <c r="W291" s="40"/>
      <c r="X291" s="40"/>
      <c r="Y291" s="40"/>
    </row>
    <row r="292" spans="1:25" x14ac:dyDescent="0.2">
      <c r="A292" s="53"/>
      <c r="B292" s="54"/>
      <c r="C292" s="54"/>
      <c r="D292" s="54"/>
      <c r="E292" s="117"/>
      <c r="F292" s="54"/>
      <c r="G292" s="54"/>
      <c r="W292" s="40"/>
      <c r="X292" s="40"/>
      <c r="Y292" s="40"/>
    </row>
    <row r="293" spans="1:25" x14ac:dyDescent="0.2">
      <c r="A293" s="53"/>
      <c r="B293" s="54"/>
      <c r="C293" s="54"/>
      <c r="D293" s="54"/>
      <c r="E293" s="117"/>
      <c r="F293" s="54"/>
      <c r="G293" s="54"/>
      <c r="W293" s="40"/>
      <c r="X293" s="40"/>
      <c r="Y293" s="40"/>
    </row>
    <row r="294" spans="1:25" x14ac:dyDescent="0.2">
      <c r="A294" s="53"/>
      <c r="B294" s="54"/>
      <c r="C294" s="54"/>
      <c r="D294" s="54"/>
      <c r="E294" s="117"/>
      <c r="F294" s="54"/>
      <c r="G294" s="54"/>
      <c r="W294" s="40"/>
      <c r="X294" s="40"/>
      <c r="Y294" s="40"/>
    </row>
    <row r="295" spans="1:25" x14ac:dyDescent="0.2">
      <c r="A295" s="53"/>
      <c r="B295" s="54"/>
      <c r="C295" s="54"/>
      <c r="D295" s="54"/>
      <c r="E295" s="117"/>
      <c r="F295" s="54"/>
      <c r="G295" s="54"/>
      <c r="W295" s="40"/>
      <c r="X295" s="40"/>
      <c r="Y295" s="40"/>
    </row>
    <row r="296" spans="1:25" x14ac:dyDescent="0.2">
      <c r="A296" s="53"/>
      <c r="B296" s="54"/>
      <c r="C296" s="54"/>
      <c r="D296" s="54"/>
      <c r="E296" s="117"/>
      <c r="F296" s="54"/>
      <c r="G296" s="54"/>
      <c r="W296" s="40"/>
      <c r="X296" s="40"/>
      <c r="Y296" s="40"/>
    </row>
    <row r="297" spans="1:25" x14ac:dyDescent="0.2">
      <c r="A297" s="53"/>
      <c r="B297" s="54"/>
      <c r="C297" s="54"/>
      <c r="D297" s="54"/>
      <c r="E297" s="117"/>
      <c r="F297" s="54"/>
      <c r="G297" s="54"/>
      <c r="W297" s="40"/>
      <c r="X297" s="40"/>
      <c r="Y297" s="40"/>
    </row>
    <row r="298" spans="1:25" x14ac:dyDescent="0.2">
      <c r="A298" s="53"/>
      <c r="B298" s="54"/>
      <c r="C298" s="54"/>
      <c r="D298" s="54"/>
      <c r="E298" s="117"/>
      <c r="F298" s="54"/>
      <c r="G298" s="54"/>
      <c r="W298" s="40"/>
      <c r="X298" s="40"/>
      <c r="Y298" s="40"/>
    </row>
    <row r="299" spans="1:25" x14ac:dyDescent="0.2">
      <c r="A299" s="53"/>
      <c r="B299" s="54"/>
      <c r="C299" s="54"/>
      <c r="D299" s="54"/>
      <c r="E299" s="117"/>
      <c r="F299" s="54"/>
      <c r="G299" s="54"/>
      <c r="W299" s="40"/>
      <c r="X299" s="40"/>
      <c r="Y299" s="40"/>
    </row>
    <row r="300" spans="1:25" x14ac:dyDescent="0.2">
      <c r="A300" s="53"/>
      <c r="B300" s="54"/>
      <c r="C300" s="54"/>
      <c r="D300" s="54"/>
      <c r="E300" s="117"/>
      <c r="F300" s="54"/>
      <c r="G300" s="54"/>
      <c r="W300" s="40"/>
      <c r="X300" s="40"/>
      <c r="Y300" s="40"/>
    </row>
    <row r="301" spans="1:25" x14ac:dyDescent="0.2">
      <c r="A301" s="53"/>
      <c r="B301" s="54"/>
      <c r="C301" s="54"/>
      <c r="D301" s="54"/>
      <c r="E301" s="117"/>
      <c r="F301" s="54"/>
      <c r="G301" s="54"/>
      <c r="W301" s="40"/>
      <c r="X301" s="40"/>
      <c r="Y301" s="40"/>
    </row>
    <row r="302" spans="1:25" x14ac:dyDescent="0.2">
      <c r="A302" s="53"/>
      <c r="B302" s="54"/>
      <c r="C302" s="54"/>
      <c r="D302" s="54"/>
      <c r="E302" s="117"/>
      <c r="F302" s="54"/>
      <c r="G302" s="54"/>
      <c r="W302" s="40"/>
      <c r="X302" s="40"/>
      <c r="Y302" s="40"/>
    </row>
    <row r="303" spans="1:25" x14ac:dyDescent="0.2">
      <c r="A303" s="53"/>
      <c r="B303" s="54"/>
      <c r="C303" s="54"/>
      <c r="D303" s="54"/>
      <c r="E303" s="117"/>
      <c r="F303" s="54"/>
      <c r="G303" s="54"/>
      <c r="W303" s="40"/>
      <c r="X303" s="40"/>
      <c r="Y303" s="40"/>
    </row>
    <row r="304" spans="1:25" x14ac:dyDescent="0.2">
      <c r="A304" s="53"/>
      <c r="B304" s="54"/>
      <c r="C304" s="54"/>
      <c r="D304" s="54"/>
      <c r="E304" s="117"/>
      <c r="F304" s="54"/>
      <c r="G304" s="54"/>
      <c r="W304" s="40"/>
      <c r="X304" s="40"/>
      <c r="Y304" s="40"/>
    </row>
    <row r="305" spans="1:25" x14ac:dyDescent="0.2">
      <c r="A305" s="53"/>
      <c r="B305" s="54"/>
      <c r="C305" s="54"/>
      <c r="D305" s="54"/>
      <c r="E305" s="117"/>
      <c r="F305" s="54"/>
      <c r="G305" s="54"/>
      <c r="W305" s="40"/>
      <c r="X305" s="40"/>
      <c r="Y305" s="40"/>
    </row>
    <row r="306" spans="1:25" x14ac:dyDescent="0.2">
      <c r="A306" s="53"/>
      <c r="B306" s="54"/>
      <c r="C306" s="54"/>
      <c r="D306" s="54"/>
      <c r="E306" s="117"/>
      <c r="F306" s="54"/>
      <c r="G306" s="54"/>
      <c r="W306" s="40"/>
      <c r="X306" s="40"/>
      <c r="Y306" s="40"/>
    </row>
    <row r="307" spans="1:25" x14ac:dyDescent="0.2">
      <c r="A307" s="53"/>
      <c r="B307" s="54"/>
      <c r="C307" s="54"/>
      <c r="D307" s="54"/>
      <c r="E307" s="117"/>
      <c r="F307" s="54"/>
      <c r="G307" s="54"/>
      <c r="W307" s="40"/>
      <c r="X307" s="40"/>
      <c r="Y307" s="40"/>
    </row>
    <row r="308" spans="1:25" x14ac:dyDescent="0.2">
      <c r="A308" s="53"/>
      <c r="B308" s="54"/>
      <c r="C308" s="54"/>
      <c r="D308" s="54"/>
      <c r="E308" s="117"/>
      <c r="F308" s="54"/>
      <c r="G308" s="54"/>
      <c r="W308" s="40"/>
      <c r="X308" s="40"/>
      <c r="Y308" s="40"/>
    </row>
    <row r="309" spans="1:25" x14ac:dyDescent="0.2">
      <c r="A309" s="53"/>
      <c r="B309" s="54"/>
      <c r="C309" s="54"/>
      <c r="D309" s="54"/>
      <c r="E309" s="117"/>
      <c r="F309" s="54"/>
      <c r="G309" s="54"/>
      <c r="W309" s="40"/>
      <c r="X309" s="40"/>
      <c r="Y309" s="40"/>
    </row>
    <row r="310" spans="1:25" x14ac:dyDescent="0.2">
      <c r="A310" s="53"/>
      <c r="B310" s="54"/>
      <c r="C310" s="54"/>
      <c r="D310" s="54"/>
      <c r="E310" s="117"/>
      <c r="F310" s="54"/>
      <c r="G310" s="54"/>
      <c r="W310" s="40"/>
      <c r="X310" s="40"/>
      <c r="Y310" s="40"/>
    </row>
    <row r="311" spans="1:25" x14ac:dyDescent="0.2">
      <c r="A311" s="53"/>
      <c r="B311" s="54"/>
      <c r="C311" s="54"/>
      <c r="D311" s="54"/>
      <c r="E311" s="117"/>
      <c r="F311" s="54"/>
      <c r="G311" s="54"/>
      <c r="W311" s="40"/>
      <c r="X311" s="40"/>
      <c r="Y311" s="40"/>
    </row>
    <row r="312" spans="1:25" x14ac:dyDescent="0.2">
      <c r="A312" s="53"/>
      <c r="B312" s="54"/>
      <c r="C312" s="54"/>
      <c r="D312" s="54"/>
      <c r="E312" s="117"/>
      <c r="F312" s="54"/>
      <c r="G312" s="54"/>
      <c r="W312" s="40"/>
      <c r="X312" s="40"/>
      <c r="Y312" s="40"/>
    </row>
    <row r="313" spans="1:25" x14ac:dyDescent="0.2">
      <c r="A313" s="53"/>
      <c r="B313" s="54"/>
      <c r="C313" s="54"/>
      <c r="D313" s="54"/>
      <c r="E313" s="117"/>
      <c r="F313" s="54"/>
      <c r="G313" s="54"/>
      <c r="W313" s="40"/>
      <c r="X313" s="40"/>
      <c r="Y313" s="40"/>
    </row>
    <row r="314" spans="1:25" x14ac:dyDescent="0.2">
      <c r="A314" s="53"/>
      <c r="B314" s="54"/>
      <c r="C314" s="54"/>
      <c r="D314" s="54"/>
      <c r="E314" s="117"/>
      <c r="F314" s="54"/>
      <c r="G314" s="54"/>
      <c r="W314" s="40"/>
      <c r="X314" s="40"/>
      <c r="Y314" s="40"/>
    </row>
    <row r="315" spans="1:25" x14ac:dyDescent="0.2">
      <c r="A315" s="53"/>
      <c r="B315" s="54"/>
      <c r="C315" s="54"/>
      <c r="D315" s="54"/>
      <c r="E315" s="117"/>
      <c r="F315" s="54"/>
      <c r="G315" s="54"/>
      <c r="W315" s="40"/>
      <c r="X315" s="40"/>
      <c r="Y315" s="40"/>
    </row>
    <row r="316" spans="1:25" x14ac:dyDescent="0.2">
      <c r="A316" s="53"/>
      <c r="B316" s="54"/>
      <c r="C316" s="54"/>
      <c r="D316" s="54"/>
      <c r="E316" s="117"/>
      <c r="F316" s="54"/>
      <c r="G316" s="54"/>
      <c r="W316" s="40"/>
      <c r="X316" s="40"/>
      <c r="Y316" s="40"/>
    </row>
    <row r="317" spans="1:25" x14ac:dyDescent="0.2">
      <c r="A317" s="53"/>
      <c r="B317" s="54"/>
      <c r="C317" s="54"/>
      <c r="D317" s="54"/>
      <c r="E317" s="117"/>
      <c r="F317" s="54"/>
      <c r="G317" s="54"/>
      <c r="W317" s="40"/>
      <c r="X317" s="40"/>
      <c r="Y317" s="40"/>
    </row>
    <row r="318" spans="1:25" x14ac:dyDescent="0.2">
      <c r="A318" s="53"/>
      <c r="B318" s="54"/>
      <c r="C318" s="54"/>
      <c r="D318" s="54"/>
      <c r="E318" s="117"/>
      <c r="F318" s="54"/>
      <c r="G318" s="54"/>
      <c r="W318" s="40"/>
      <c r="X318" s="40"/>
      <c r="Y318" s="40"/>
    </row>
    <row r="319" spans="1:25" x14ac:dyDescent="0.2">
      <c r="A319" s="53"/>
      <c r="B319" s="54"/>
      <c r="C319" s="54"/>
      <c r="D319" s="54"/>
      <c r="E319" s="117"/>
      <c r="F319" s="54"/>
      <c r="G319" s="54"/>
      <c r="W319" s="40"/>
      <c r="X319" s="40"/>
      <c r="Y319" s="40"/>
    </row>
    <row r="320" spans="1:25" x14ac:dyDescent="0.2">
      <c r="A320" s="53"/>
      <c r="B320" s="54"/>
      <c r="C320" s="54"/>
      <c r="D320" s="54"/>
      <c r="E320" s="117"/>
      <c r="F320" s="54"/>
      <c r="G320" s="54"/>
      <c r="W320" s="40"/>
      <c r="X320" s="40"/>
      <c r="Y320" s="40"/>
    </row>
    <row r="321" spans="1:25" x14ac:dyDescent="0.2">
      <c r="A321" s="53"/>
      <c r="B321" s="54"/>
      <c r="C321" s="54"/>
      <c r="D321" s="54"/>
      <c r="E321" s="117"/>
      <c r="F321" s="54"/>
      <c r="G321" s="54"/>
      <c r="W321" s="40"/>
      <c r="X321" s="40"/>
      <c r="Y321" s="40"/>
    </row>
    <row r="322" spans="1:25" x14ac:dyDescent="0.2">
      <c r="A322" s="53"/>
      <c r="B322" s="54"/>
      <c r="C322" s="54"/>
      <c r="D322" s="54"/>
      <c r="E322" s="117"/>
      <c r="F322" s="54"/>
      <c r="G322" s="54"/>
      <c r="W322" s="40"/>
      <c r="X322" s="40"/>
      <c r="Y322" s="40"/>
    </row>
    <row r="323" spans="1:25" x14ac:dyDescent="0.2">
      <c r="A323" s="53"/>
      <c r="B323" s="54"/>
      <c r="C323" s="54"/>
      <c r="D323" s="54"/>
      <c r="E323" s="117"/>
      <c r="F323" s="54"/>
      <c r="G323" s="54"/>
      <c r="W323" s="40"/>
      <c r="X323" s="40"/>
      <c r="Y323" s="40"/>
    </row>
    <row r="324" spans="1:25" x14ac:dyDescent="0.2">
      <c r="A324" s="53"/>
      <c r="B324" s="54"/>
      <c r="C324" s="54"/>
      <c r="D324" s="54"/>
      <c r="E324" s="117"/>
      <c r="F324" s="54"/>
      <c r="G324" s="54"/>
      <c r="W324" s="40"/>
      <c r="X324" s="40"/>
      <c r="Y324" s="40"/>
    </row>
    <row r="325" spans="1:25" x14ac:dyDescent="0.2">
      <c r="A325" s="53"/>
      <c r="B325" s="54"/>
      <c r="C325" s="54"/>
      <c r="D325" s="54"/>
      <c r="E325" s="117"/>
      <c r="F325" s="54"/>
      <c r="G325" s="54"/>
      <c r="W325" s="40"/>
      <c r="X325" s="40"/>
      <c r="Y325" s="40"/>
    </row>
    <row r="326" spans="1:25" x14ac:dyDescent="0.2">
      <c r="A326" s="53"/>
      <c r="B326" s="54"/>
      <c r="C326" s="54"/>
      <c r="D326" s="54"/>
      <c r="E326" s="117"/>
      <c r="F326" s="54"/>
      <c r="G326" s="54"/>
      <c r="W326" s="40"/>
      <c r="X326" s="40"/>
      <c r="Y326" s="40"/>
    </row>
    <row r="327" spans="1:25" x14ac:dyDescent="0.2">
      <c r="A327" s="53"/>
      <c r="B327" s="54"/>
      <c r="C327" s="54"/>
      <c r="D327" s="54"/>
      <c r="E327" s="117"/>
      <c r="F327" s="54"/>
      <c r="G327" s="54"/>
      <c r="W327" s="40"/>
      <c r="X327" s="40"/>
      <c r="Y327" s="40"/>
    </row>
    <row r="328" spans="1:25" x14ac:dyDescent="0.2">
      <c r="A328" s="53"/>
      <c r="B328" s="54"/>
      <c r="C328" s="54"/>
      <c r="D328" s="54"/>
      <c r="E328" s="117"/>
      <c r="F328" s="54"/>
      <c r="G328" s="54"/>
      <c r="W328" s="40"/>
      <c r="X328" s="40"/>
      <c r="Y328" s="40"/>
    </row>
    <row r="329" spans="1:25" x14ac:dyDescent="0.2">
      <c r="A329" s="53"/>
      <c r="B329" s="54"/>
      <c r="C329" s="54"/>
      <c r="D329" s="54"/>
      <c r="E329" s="117"/>
      <c r="F329" s="54"/>
      <c r="G329" s="54"/>
      <c r="W329" s="40"/>
      <c r="X329" s="40"/>
      <c r="Y329" s="40"/>
    </row>
    <row r="330" spans="1:25" x14ac:dyDescent="0.2">
      <c r="A330" s="53"/>
      <c r="B330" s="54"/>
      <c r="C330" s="54"/>
      <c r="D330" s="54"/>
      <c r="E330" s="117"/>
      <c r="F330" s="54"/>
      <c r="G330" s="54"/>
      <c r="W330" s="40"/>
      <c r="X330" s="40"/>
      <c r="Y330" s="40"/>
    </row>
    <row r="331" spans="1:25" x14ac:dyDescent="0.2">
      <c r="A331" s="53"/>
      <c r="B331" s="54"/>
      <c r="C331" s="54"/>
      <c r="D331" s="54"/>
      <c r="E331" s="117"/>
      <c r="F331" s="54"/>
      <c r="G331" s="54"/>
      <c r="W331" s="40"/>
      <c r="X331" s="40"/>
      <c r="Y331" s="40"/>
    </row>
    <row r="332" spans="1:25" x14ac:dyDescent="0.2">
      <c r="A332" s="53"/>
      <c r="B332" s="54"/>
      <c r="C332" s="54"/>
      <c r="D332" s="54"/>
      <c r="E332" s="117"/>
      <c r="F332" s="54"/>
      <c r="G332" s="54"/>
      <c r="W332" s="40"/>
      <c r="X332" s="40"/>
      <c r="Y332" s="40"/>
    </row>
    <row r="333" spans="1:25" x14ac:dyDescent="0.2">
      <c r="A333" s="53"/>
      <c r="B333" s="54"/>
      <c r="C333" s="54"/>
      <c r="D333" s="54"/>
      <c r="E333" s="117"/>
      <c r="F333" s="54"/>
      <c r="G333" s="54"/>
      <c r="W333" s="40"/>
      <c r="X333" s="40"/>
      <c r="Y333" s="40"/>
    </row>
    <row r="334" spans="1:25" x14ac:dyDescent="0.2">
      <c r="A334" s="53"/>
      <c r="B334" s="54"/>
      <c r="C334" s="54"/>
      <c r="D334" s="54"/>
      <c r="E334" s="117"/>
      <c r="F334" s="54"/>
      <c r="G334" s="54"/>
      <c r="W334" s="40"/>
      <c r="X334" s="40"/>
      <c r="Y334" s="40"/>
    </row>
    <row r="335" spans="1:25" x14ac:dyDescent="0.2">
      <c r="A335" s="53"/>
      <c r="B335" s="54"/>
      <c r="C335" s="54"/>
      <c r="D335" s="54"/>
      <c r="E335" s="117"/>
      <c r="F335" s="54"/>
      <c r="G335" s="54"/>
      <c r="W335" s="40"/>
      <c r="X335" s="40"/>
      <c r="Y335" s="40"/>
    </row>
    <row r="336" spans="1:25" x14ac:dyDescent="0.2">
      <c r="A336" s="53"/>
      <c r="B336" s="54"/>
      <c r="C336" s="54"/>
      <c r="D336" s="54"/>
      <c r="E336" s="117"/>
      <c r="F336" s="54"/>
      <c r="G336" s="54"/>
      <c r="W336" s="40"/>
      <c r="X336" s="40"/>
      <c r="Y336" s="40"/>
    </row>
    <row r="337" spans="1:25" x14ac:dyDescent="0.2">
      <c r="A337" s="53"/>
      <c r="B337" s="54"/>
      <c r="C337" s="54"/>
      <c r="D337" s="54"/>
      <c r="E337" s="117"/>
      <c r="F337" s="54"/>
      <c r="G337" s="54"/>
      <c r="W337" s="40"/>
      <c r="X337" s="40"/>
      <c r="Y337" s="40"/>
    </row>
    <row r="338" spans="1:25" x14ac:dyDescent="0.2">
      <c r="A338" s="53"/>
      <c r="B338" s="54"/>
      <c r="C338" s="54"/>
      <c r="D338" s="54"/>
      <c r="E338" s="117"/>
      <c r="F338" s="54"/>
      <c r="G338" s="54"/>
      <c r="W338" s="40"/>
      <c r="X338" s="40"/>
      <c r="Y338" s="40"/>
    </row>
    <row r="339" spans="1:25" x14ac:dyDescent="0.2">
      <c r="A339" s="53"/>
      <c r="B339" s="54"/>
      <c r="C339" s="54"/>
      <c r="D339" s="54"/>
      <c r="E339" s="117"/>
      <c r="F339" s="54"/>
      <c r="G339" s="54"/>
      <c r="W339" s="40"/>
      <c r="X339" s="40"/>
      <c r="Y339" s="40"/>
    </row>
    <row r="340" spans="1:25" x14ac:dyDescent="0.2">
      <c r="A340" s="53"/>
      <c r="B340" s="54"/>
      <c r="C340" s="54"/>
      <c r="D340" s="54"/>
      <c r="E340" s="117"/>
      <c r="F340" s="54"/>
      <c r="G340" s="54"/>
      <c r="W340" s="40"/>
      <c r="X340" s="40"/>
      <c r="Y340" s="40"/>
    </row>
    <row r="341" spans="1:25" x14ac:dyDescent="0.2">
      <c r="A341" s="53"/>
      <c r="B341" s="54"/>
      <c r="C341" s="54"/>
      <c r="D341" s="54"/>
      <c r="E341" s="117"/>
      <c r="F341" s="54"/>
      <c r="G341" s="54"/>
      <c r="W341" s="40"/>
      <c r="X341" s="40"/>
      <c r="Y341" s="40"/>
    </row>
    <row r="342" spans="1:25" x14ac:dyDescent="0.2">
      <c r="A342" s="53"/>
      <c r="B342" s="54"/>
      <c r="C342" s="54"/>
      <c r="D342" s="54"/>
      <c r="E342" s="117"/>
      <c r="F342" s="54"/>
      <c r="G342" s="54"/>
      <c r="W342" s="40"/>
      <c r="X342" s="40"/>
      <c r="Y342" s="40"/>
    </row>
    <row r="343" spans="1:25" x14ac:dyDescent="0.2">
      <c r="A343" s="53"/>
      <c r="B343" s="54"/>
      <c r="C343" s="54"/>
      <c r="D343" s="54"/>
      <c r="E343" s="117"/>
      <c r="F343" s="54"/>
      <c r="G343" s="54"/>
      <c r="W343" s="40"/>
      <c r="X343" s="40"/>
      <c r="Y343" s="40"/>
    </row>
    <row r="344" spans="1:25" x14ac:dyDescent="0.2">
      <c r="A344" s="53"/>
      <c r="B344" s="54"/>
      <c r="C344" s="54"/>
      <c r="D344" s="54"/>
      <c r="E344" s="117"/>
      <c r="F344" s="54"/>
      <c r="G344" s="54"/>
      <c r="W344" s="40"/>
      <c r="X344" s="40"/>
      <c r="Y344" s="40"/>
    </row>
    <row r="345" spans="1:25" x14ac:dyDescent="0.2">
      <c r="A345" s="53"/>
      <c r="B345" s="54"/>
      <c r="C345" s="54"/>
      <c r="D345" s="54"/>
      <c r="E345" s="117"/>
      <c r="F345" s="54"/>
      <c r="G345" s="54"/>
      <c r="W345" s="40"/>
      <c r="X345" s="40"/>
      <c r="Y345" s="40"/>
    </row>
    <row r="346" spans="1:25" x14ac:dyDescent="0.2">
      <c r="A346" s="53"/>
      <c r="B346" s="54"/>
      <c r="C346" s="54"/>
      <c r="D346" s="54"/>
      <c r="E346" s="117"/>
      <c r="F346" s="54"/>
      <c r="G346" s="54"/>
      <c r="W346" s="40"/>
      <c r="X346" s="40"/>
      <c r="Y346" s="40"/>
    </row>
    <row r="347" spans="1:25" x14ac:dyDescent="0.2">
      <c r="A347" s="53"/>
      <c r="B347" s="54"/>
      <c r="C347" s="54"/>
      <c r="D347" s="54"/>
      <c r="E347" s="117"/>
      <c r="F347" s="54"/>
      <c r="G347" s="54"/>
      <c r="W347" s="40"/>
      <c r="X347" s="40"/>
      <c r="Y347" s="40"/>
    </row>
    <row r="348" spans="1:25" x14ac:dyDescent="0.2">
      <c r="A348" s="53"/>
      <c r="B348" s="54"/>
      <c r="C348" s="54"/>
      <c r="D348" s="54"/>
      <c r="E348" s="117"/>
      <c r="F348" s="54"/>
      <c r="G348" s="54"/>
      <c r="W348" s="40"/>
      <c r="X348" s="40"/>
      <c r="Y348" s="40"/>
    </row>
    <row r="349" spans="1:25" x14ac:dyDescent="0.2">
      <c r="A349" s="53"/>
      <c r="B349" s="54"/>
      <c r="C349" s="54"/>
      <c r="D349" s="54"/>
      <c r="E349" s="117"/>
      <c r="F349" s="54"/>
      <c r="G349" s="54"/>
      <c r="W349" s="40"/>
      <c r="X349" s="40"/>
      <c r="Y349" s="40"/>
    </row>
    <row r="350" spans="1:25" x14ac:dyDescent="0.2">
      <c r="A350" s="53"/>
      <c r="B350" s="54"/>
      <c r="C350" s="54"/>
      <c r="D350" s="54"/>
      <c r="E350" s="117"/>
      <c r="F350" s="54"/>
      <c r="G350" s="54"/>
      <c r="W350" s="40"/>
      <c r="X350" s="40"/>
      <c r="Y350" s="40"/>
    </row>
    <row r="351" spans="1:25" x14ac:dyDescent="0.2">
      <c r="A351" s="53"/>
      <c r="B351" s="54"/>
      <c r="C351" s="54"/>
      <c r="D351" s="54"/>
      <c r="E351" s="117"/>
      <c r="F351" s="54"/>
      <c r="G351" s="54"/>
      <c r="W351" s="40"/>
      <c r="X351" s="40"/>
      <c r="Y351" s="40"/>
    </row>
    <row r="352" spans="1:25" x14ac:dyDescent="0.2">
      <c r="A352" s="53"/>
      <c r="B352" s="54"/>
      <c r="C352" s="54"/>
      <c r="D352" s="54"/>
      <c r="E352" s="117"/>
      <c r="F352" s="54"/>
      <c r="G352" s="54"/>
      <c r="W352" s="40"/>
      <c r="X352" s="40"/>
      <c r="Y352" s="40"/>
    </row>
    <row r="353" spans="1:25" x14ac:dyDescent="0.2">
      <c r="A353" s="53"/>
      <c r="B353" s="54"/>
      <c r="C353" s="54"/>
      <c r="D353" s="54"/>
      <c r="E353" s="117"/>
      <c r="F353" s="54"/>
      <c r="G353" s="54"/>
      <c r="W353" s="40"/>
      <c r="X353" s="40"/>
      <c r="Y353" s="40"/>
    </row>
    <row r="354" spans="1:25" x14ac:dyDescent="0.2">
      <c r="A354" s="53"/>
      <c r="B354" s="54"/>
      <c r="C354" s="54"/>
      <c r="D354" s="54"/>
      <c r="E354" s="117"/>
      <c r="F354" s="54"/>
      <c r="G354" s="54"/>
      <c r="W354" s="40"/>
      <c r="X354" s="40"/>
      <c r="Y354" s="40"/>
    </row>
    <row r="355" spans="1:25" x14ac:dyDescent="0.2">
      <c r="A355" s="53"/>
      <c r="B355" s="54"/>
      <c r="C355" s="54"/>
      <c r="D355" s="54"/>
      <c r="E355" s="117"/>
      <c r="F355" s="54"/>
      <c r="G355" s="54"/>
      <c r="W355" s="40"/>
      <c r="X355" s="40"/>
      <c r="Y355" s="40"/>
    </row>
    <row r="356" spans="1:25" x14ac:dyDescent="0.2">
      <c r="A356" s="53"/>
      <c r="B356" s="54"/>
      <c r="C356" s="54"/>
      <c r="D356" s="54"/>
      <c r="E356" s="117"/>
      <c r="F356" s="54"/>
      <c r="G356" s="54"/>
      <c r="W356" s="40"/>
      <c r="X356" s="40"/>
      <c r="Y356" s="40"/>
    </row>
    <row r="357" spans="1:25" x14ac:dyDescent="0.2">
      <c r="A357" s="53"/>
      <c r="B357" s="54"/>
      <c r="C357" s="54"/>
      <c r="D357" s="54"/>
      <c r="E357" s="117"/>
      <c r="F357" s="54"/>
      <c r="G357" s="54"/>
      <c r="W357" s="40"/>
      <c r="X357" s="40"/>
      <c r="Y357" s="40"/>
    </row>
    <row r="358" spans="1:25" x14ac:dyDescent="0.2">
      <c r="A358" s="53"/>
      <c r="B358" s="54"/>
      <c r="C358" s="54"/>
      <c r="D358" s="54"/>
      <c r="E358" s="117"/>
      <c r="F358" s="54"/>
      <c r="G358" s="54"/>
      <c r="W358" s="40"/>
      <c r="X358" s="40"/>
      <c r="Y358" s="40"/>
    </row>
    <row r="359" spans="1:25" x14ac:dyDescent="0.2">
      <c r="A359" s="53"/>
      <c r="B359" s="54"/>
      <c r="C359" s="54"/>
      <c r="D359" s="54"/>
      <c r="E359" s="117"/>
      <c r="F359" s="54"/>
      <c r="G359" s="54"/>
      <c r="W359" s="40"/>
      <c r="X359" s="40"/>
      <c r="Y359" s="40"/>
    </row>
    <row r="360" spans="1:25" x14ac:dyDescent="0.2">
      <c r="A360" s="53"/>
      <c r="B360" s="54"/>
      <c r="C360" s="54"/>
      <c r="D360" s="54"/>
      <c r="E360" s="117"/>
      <c r="F360" s="54"/>
      <c r="G360" s="54"/>
      <c r="W360" s="40"/>
      <c r="X360" s="40"/>
      <c r="Y360" s="40"/>
    </row>
    <row r="361" spans="1:25" x14ac:dyDescent="0.2">
      <c r="A361" s="53"/>
      <c r="B361" s="54"/>
      <c r="C361" s="54"/>
      <c r="D361" s="54"/>
      <c r="E361" s="117"/>
      <c r="F361" s="54"/>
      <c r="G361" s="54"/>
      <c r="W361" s="40"/>
      <c r="X361" s="40"/>
      <c r="Y361" s="40"/>
    </row>
    <row r="362" spans="1:25" x14ac:dyDescent="0.2">
      <c r="A362" s="53"/>
      <c r="B362" s="54"/>
      <c r="C362" s="54"/>
      <c r="D362" s="54"/>
      <c r="E362" s="117"/>
      <c r="F362" s="54"/>
      <c r="G362" s="54"/>
      <c r="W362" s="40"/>
      <c r="X362" s="40"/>
      <c r="Y362" s="40"/>
    </row>
    <row r="363" spans="1:25" x14ac:dyDescent="0.2">
      <c r="A363" s="53"/>
      <c r="B363" s="54"/>
      <c r="C363" s="54"/>
      <c r="D363" s="54"/>
      <c r="E363" s="117"/>
      <c r="F363" s="54"/>
      <c r="G363" s="54"/>
      <c r="W363" s="40"/>
      <c r="X363" s="40"/>
      <c r="Y363" s="40"/>
    </row>
    <row r="364" spans="1:25" x14ac:dyDescent="0.2">
      <c r="A364" s="53"/>
      <c r="B364" s="54"/>
      <c r="C364" s="54"/>
      <c r="D364" s="54"/>
      <c r="E364" s="117"/>
      <c r="F364" s="54"/>
      <c r="G364" s="54"/>
      <c r="W364" s="40"/>
      <c r="X364" s="40"/>
      <c r="Y364" s="40"/>
    </row>
    <row r="365" spans="1:25" x14ac:dyDescent="0.2">
      <c r="A365" s="53"/>
      <c r="B365" s="54"/>
      <c r="C365" s="54"/>
      <c r="D365" s="54"/>
      <c r="E365" s="117"/>
      <c r="F365" s="54"/>
      <c r="G365" s="54"/>
      <c r="W365" s="40"/>
      <c r="X365" s="40"/>
      <c r="Y365" s="40"/>
    </row>
    <row r="366" spans="1:25" x14ac:dyDescent="0.2">
      <c r="A366" s="53"/>
      <c r="B366" s="54"/>
      <c r="C366" s="54"/>
      <c r="D366" s="54"/>
      <c r="E366" s="117"/>
      <c r="F366" s="54"/>
      <c r="G366" s="54"/>
      <c r="W366" s="40"/>
      <c r="X366" s="40"/>
      <c r="Y366" s="40"/>
    </row>
    <row r="367" spans="1:25" x14ac:dyDescent="0.2">
      <c r="A367" s="53"/>
      <c r="B367" s="54"/>
      <c r="C367" s="54"/>
      <c r="D367" s="54"/>
      <c r="E367" s="117"/>
      <c r="F367" s="54"/>
      <c r="G367" s="54"/>
      <c r="W367" s="40"/>
      <c r="X367" s="40"/>
      <c r="Y367" s="40"/>
    </row>
    <row r="368" spans="1:25" x14ac:dyDescent="0.2">
      <c r="A368" s="53"/>
      <c r="B368" s="54"/>
      <c r="C368" s="54"/>
      <c r="D368" s="54"/>
      <c r="E368" s="117"/>
      <c r="F368" s="54"/>
      <c r="G368" s="54"/>
      <c r="W368" s="40"/>
      <c r="X368" s="40"/>
      <c r="Y368" s="40"/>
    </row>
    <row r="369" spans="1:25" x14ac:dyDescent="0.2">
      <c r="A369" s="53"/>
      <c r="B369" s="54"/>
      <c r="C369" s="54"/>
      <c r="D369" s="54"/>
      <c r="E369" s="117"/>
      <c r="F369" s="54"/>
      <c r="G369" s="54"/>
      <c r="W369" s="40"/>
      <c r="X369" s="40"/>
      <c r="Y369" s="40"/>
    </row>
    <row r="370" spans="1:25" x14ac:dyDescent="0.2">
      <c r="A370" s="53"/>
      <c r="B370" s="54"/>
      <c r="C370" s="54"/>
      <c r="D370" s="54"/>
      <c r="E370" s="117"/>
      <c r="F370" s="54"/>
      <c r="G370" s="54"/>
      <c r="W370" s="40"/>
      <c r="X370" s="40"/>
      <c r="Y370" s="40"/>
    </row>
    <row r="371" spans="1:25" x14ac:dyDescent="0.2">
      <c r="A371" s="53"/>
      <c r="B371" s="54"/>
      <c r="C371" s="54"/>
      <c r="D371" s="54"/>
      <c r="E371" s="117"/>
      <c r="F371" s="54"/>
      <c r="G371" s="54"/>
      <c r="W371" s="40"/>
      <c r="X371" s="40"/>
      <c r="Y371" s="40"/>
    </row>
    <row r="372" spans="1:25" x14ac:dyDescent="0.2">
      <c r="A372" s="53"/>
      <c r="B372" s="54"/>
      <c r="C372" s="54"/>
      <c r="D372" s="54"/>
      <c r="E372" s="117"/>
      <c r="F372" s="54"/>
      <c r="G372" s="54"/>
      <c r="W372" s="40"/>
      <c r="X372" s="40"/>
      <c r="Y372" s="40"/>
    </row>
    <row r="373" spans="1:25" x14ac:dyDescent="0.2">
      <c r="A373" s="53"/>
      <c r="B373" s="54"/>
      <c r="C373" s="54"/>
      <c r="D373" s="54"/>
      <c r="E373" s="117"/>
      <c r="F373" s="54"/>
      <c r="G373" s="54"/>
      <c r="W373" s="40"/>
      <c r="X373" s="40"/>
      <c r="Y373" s="40"/>
    </row>
    <row r="374" spans="1:25" x14ac:dyDescent="0.2">
      <c r="A374" s="53"/>
      <c r="B374" s="54"/>
      <c r="C374" s="54"/>
      <c r="D374" s="54"/>
      <c r="E374" s="117"/>
      <c r="F374" s="54"/>
      <c r="G374" s="54"/>
      <c r="W374" s="40"/>
      <c r="X374" s="40"/>
      <c r="Y374" s="40"/>
    </row>
    <row r="375" spans="1:25" x14ac:dyDescent="0.2">
      <c r="A375" s="53"/>
      <c r="B375" s="54"/>
      <c r="C375" s="54"/>
      <c r="D375" s="54"/>
      <c r="E375" s="117"/>
      <c r="F375" s="54"/>
      <c r="G375" s="54"/>
      <c r="W375" s="40"/>
      <c r="X375" s="40"/>
      <c r="Y375" s="40"/>
    </row>
    <row r="376" spans="1:25" x14ac:dyDescent="0.2">
      <c r="A376" s="53"/>
      <c r="B376" s="54"/>
      <c r="C376" s="54"/>
      <c r="D376" s="54"/>
      <c r="E376" s="117"/>
      <c r="F376" s="54"/>
      <c r="G376" s="54"/>
      <c r="W376" s="40"/>
      <c r="X376" s="40"/>
      <c r="Y376" s="40"/>
    </row>
    <row r="377" spans="1:25" x14ac:dyDescent="0.2">
      <c r="A377" s="53"/>
      <c r="B377" s="54"/>
      <c r="C377" s="54"/>
      <c r="D377" s="54"/>
      <c r="E377" s="117"/>
      <c r="F377" s="54"/>
      <c r="G377" s="54"/>
      <c r="W377" s="40"/>
      <c r="X377" s="40"/>
      <c r="Y377" s="40"/>
    </row>
    <row r="378" spans="1:25" x14ac:dyDescent="0.2">
      <c r="A378" s="53"/>
      <c r="B378" s="54"/>
      <c r="C378" s="54"/>
      <c r="D378" s="54"/>
      <c r="E378" s="117"/>
      <c r="F378" s="54"/>
      <c r="G378" s="54"/>
      <c r="W378" s="40"/>
      <c r="X378" s="40"/>
      <c r="Y378" s="40"/>
    </row>
    <row r="379" spans="1:25" x14ac:dyDescent="0.2">
      <c r="A379" s="53"/>
      <c r="B379" s="54"/>
      <c r="C379" s="54"/>
      <c r="D379" s="54"/>
      <c r="E379" s="117"/>
      <c r="F379" s="54"/>
      <c r="G379" s="54"/>
      <c r="W379" s="40"/>
      <c r="X379" s="40"/>
      <c r="Y379" s="40"/>
    </row>
    <row r="380" spans="1:25" x14ac:dyDescent="0.2">
      <c r="A380" s="53"/>
      <c r="B380" s="54"/>
      <c r="C380" s="54"/>
      <c r="D380" s="54"/>
      <c r="E380" s="117"/>
      <c r="F380" s="54"/>
      <c r="G380" s="54"/>
      <c r="W380" s="40"/>
      <c r="X380" s="40"/>
      <c r="Y380" s="40"/>
    </row>
    <row r="381" spans="1:25" x14ac:dyDescent="0.2">
      <c r="A381" s="53"/>
      <c r="B381" s="54"/>
      <c r="C381" s="54"/>
      <c r="D381" s="54"/>
      <c r="E381" s="117"/>
      <c r="F381" s="54"/>
      <c r="G381" s="54"/>
      <c r="W381" s="40"/>
      <c r="X381" s="40"/>
      <c r="Y381" s="40"/>
    </row>
    <row r="382" spans="1:25" x14ac:dyDescent="0.2">
      <c r="A382" s="53"/>
      <c r="B382" s="54"/>
      <c r="C382" s="54"/>
      <c r="D382" s="54"/>
      <c r="E382" s="117"/>
      <c r="F382" s="54"/>
      <c r="G382" s="54"/>
      <c r="W382" s="40"/>
      <c r="X382" s="40"/>
      <c r="Y382" s="40"/>
    </row>
    <row r="383" spans="1:25" x14ac:dyDescent="0.2">
      <c r="A383" s="53"/>
      <c r="B383" s="54"/>
      <c r="C383" s="54"/>
      <c r="D383" s="54"/>
      <c r="E383" s="117"/>
      <c r="F383" s="54"/>
      <c r="G383" s="54"/>
      <c r="W383" s="40"/>
      <c r="X383" s="40"/>
      <c r="Y383" s="40"/>
    </row>
    <row r="384" spans="1:25" x14ac:dyDescent="0.2">
      <c r="A384" s="53"/>
      <c r="B384" s="54"/>
      <c r="C384" s="54"/>
      <c r="D384" s="54"/>
      <c r="E384" s="117"/>
      <c r="F384" s="54"/>
      <c r="G384" s="54"/>
      <c r="W384" s="40"/>
      <c r="X384" s="40"/>
      <c r="Y384" s="40"/>
    </row>
    <row r="385" spans="1:25" x14ac:dyDescent="0.2">
      <c r="A385" s="53"/>
      <c r="B385" s="54"/>
      <c r="C385" s="54"/>
      <c r="D385" s="54"/>
      <c r="E385" s="117"/>
      <c r="F385" s="54"/>
      <c r="G385" s="54"/>
      <c r="W385" s="40"/>
      <c r="X385" s="40"/>
      <c r="Y385" s="40"/>
    </row>
    <row r="386" spans="1:25" x14ac:dyDescent="0.2">
      <c r="A386" s="53"/>
      <c r="B386" s="54"/>
      <c r="C386" s="54"/>
      <c r="D386" s="54"/>
      <c r="E386" s="117"/>
      <c r="F386" s="54"/>
      <c r="G386" s="54"/>
      <c r="W386" s="40"/>
      <c r="X386" s="40"/>
      <c r="Y386" s="40"/>
    </row>
    <row r="387" spans="1:25" x14ac:dyDescent="0.2">
      <c r="A387" s="53"/>
      <c r="B387" s="54"/>
      <c r="C387" s="54"/>
      <c r="D387" s="54"/>
      <c r="E387" s="117"/>
      <c r="F387" s="54"/>
      <c r="G387" s="54"/>
      <c r="W387" s="40"/>
      <c r="X387" s="40"/>
      <c r="Y387" s="40"/>
    </row>
    <row r="388" spans="1:25" x14ac:dyDescent="0.2">
      <c r="A388" s="53"/>
      <c r="B388" s="54"/>
      <c r="C388" s="54"/>
      <c r="D388" s="54"/>
      <c r="E388" s="117"/>
      <c r="F388" s="54"/>
      <c r="G388" s="54"/>
      <c r="W388" s="40"/>
      <c r="X388" s="40"/>
      <c r="Y388" s="40"/>
    </row>
    <row r="389" spans="1:25" x14ac:dyDescent="0.2">
      <c r="A389" s="53"/>
      <c r="B389" s="54"/>
      <c r="C389" s="54"/>
      <c r="D389" s="54"/>
      <c r="E389" s="117"/>
      <c r="F389" s="54"/>
      <c r="G389" s="54"/>
      <c r="W389" s="40"/>
      <c r="X389" s="40"/>
      <c r="Y389" s="40"/>
    </row>
    <row r="390" spans="1:25" x14ac:dyDescent="0.2">
      <c r="A390" s="53"/>
      <c r="B390" s="54"/>
      <c r="C390" s="54"/>
      <c r="D390" s="54"/>
      <c r="E390" s="117"/>
      <c r="F390" s="54"/>
      <c r="G390" s="54"/>
      <c r="W390" s="40"/>
      <c r="X390" s="40"/>
      <c r="Y390" s="40"/>
    </row>
    <row r="391" spans="1:25" x14ac:dyDescent="0.2">
      <c r="A391" s="53"/>
      <c r="B391" s="54"/>
      <c r="C391" s="54"/>
      <c r="D391" s="54"/>
      <c r="E391" s="117"/>
      <c r="F391" s="54"/>
      <c r="G391" s="54"/>
      <c r="W391" s="40"/>
      <c r="X391" s="40"/>
      <c r="Y391" s="40"/>
    </row>
    <row r="392" spans="1:25" x14ac:dyDescent="0.2">
      <c r="A392" s="53"/>
      <c r="B392" s="54"/>
      <c r="C392" s="54"/>
      <c r="D392" s="54"/>
      <c r="E392" s="117"/>
      <c r="F392" s="54"/>
      <c r="G392" s="54"/>
      <c r="W392" s="40"/>
      <c r="X392" s="40"/>
      <c r="Y392" s="40"/>
    </row>
    <row r="393" spans="1:25" x14ac:dyDescent="0.2">
      <c r="A393" s="53"/>
      <c r="B393" s="54"/>
      <c r="C393" s="54"/>
      <c r="D393" s="54"/>
      <c r="E393" s="117"/>
      <c r="F393" s="54"/>
      <c r="G393" s="54"/>
      <c r="W393" s="40"/>
      <c r="X393" s="40"/>
      <c r="Y393" s="40"/>
    </row>
    <row r="394" spans="1:25" x14ac:dyDescent="0.2">
      <c r="A394" s="53"/>
      <c r="B394" s="54"/>
      <c r="C394" s="54"/>
      <c r="D394" s="54"/>
      <c r="E394" s="117"/>
      <c r="F394" s="54"/>
      <c r="G394" s="54"/>
      <c r="W394" s="40"/>
      <c r="X394" s="40"/>
      <c r="Y394" s="40"/>
    </row>
    <row r="395" spans="1:25" x14ac:dyDescent="0.2">
      <c r="A395" s="53"/>
      <c r="B395" s="54"/>
      <c r="C395" s="54"/>
      <c r="D395" s="54"/>
      <c r="E395" s="117"/>
      <c r="F395" s="54"/>
      <c r="G395" s="54"/>
      <c r="W395" s="40"/>
      <c r="X395" s="40"/>
      <c r="Y395" s="40"/>
    </row>
    <row r="396" spans="1:25" x14ac:dyDescent="0.2">
      <c r="A396" s="53"/>
      <c r="B396" s="54"/>
      <c r="C396" s="54"/>
      <c r="D396" s="54"/>
      <c r="E396" s="117"/>
      <c r="F396" s="54"/>
      <c r="G396" s="54"/>
      <c r="W396" s="40"/>
      <c r="X396" s="40"/>
      <c r="Y396" s="40"/>
    </row>
    <row r="397" spans="1:25" x14ac:dyDescent="0.2">
      <c r="A397" s="53"/>
      <c r="B397" s="54"/>
      <c r="C397" s="54"/>
      <c r="D397" s="54"/>
      <c r="E397" s="117"/>
      <c r="F397" s="54"/>
      <c r="G397" s="54"/>
      <c r="W397" s="40"/>
      <c r="X397" s="40"/>
      <c r="Y397" s="40"/>
    </row>
    <row r="398" spans="1:25" x14ac:dyDescent="0.2">
      <c r="A398" s="53"/>
      <c r="B398" s="54"/>
      <c r="C398" s="54"/>
      <c r="D398" s="54"/>
      <c r="E398" s="117"/>
      <c r="F398" s="54"/>
      <c r="G398" s="54"/>
      <c r="W398" s="40"/>
      <c r="X398" s="40"/>
      <c r="Y398" s="40"/>
    </row>
    <row r="399" spans="1:25" x14ac:dyDescent="0.2">
      <c r="A399" s="53"/>
      <c r="B399" s="54"/>
      <c r="C399" s="54"/>
      <c r="D399" s="54"/>
      <c r="E399" s="117"/>
      <c r="F399" s="54"/>
      <c r="G399" s="54"/>
      <c r="W399" s="40"/>
      <c r="X399" s="40"/>
      <c r="Y399" s="40"/>
    </row>
    <row r="400" spans="1:25" x14ac:dyDescent="0.2">
      <c r="A400" s="53"/>
      <c r="B400" s="54"/>
      <c r="C400" s="54"/>
      <c r="D400" s="54"/>
      <c r="E400" s="117"/>
      <c r="F400" s="54"/>
      <c r="G400" s="54"/>
      <c r="W400" s="40"/>
      <c r="X400" s="40"/>
      <c r="Y400" s="40"/>
    </row>
    <row r="401" spans="1:25" x14ac:dyDescent="0.2">
      <c r="A401" s="53"/>
      <c r="B401" s="54"/>
      <c r="C401" s="54"/>
      <c r="D401" s="54"/>
      <c r="E401" s="117"/>
      <c r="F401" s="54"/>
      <c r="G401" s="54"/>
      <c r="W401" s="40"/>
      <c r="X401" s="40"/>
      <c r="Y401" s="40"/>
    </row>
    <row r="402" spans="1:25" x14ac:dyDescent="0.2">
      <c r="A402" s="53"/>
      <c r="B402" s="54"/>
      <c r="C402" s="54"/>
      <c r="D402" s="54"/>
      <c r="E402" s="117"/>
      <c r="F402" s="54"/>
      <c r="G402" s="54"/>
      <c r="W402" s="40"/>
      <c r="X402" s="40"/>
      <c r="Y402" s="40"/>
    </row>
    <row r="403" spans="1:25" x14ac:dyDescent="0.2">
      <c r="A403" s="53"/>
      <c r="B403" s="54"/>
      <c r="C403" s="54"/>
      <c r="D403" s="54"/>
      <c r="E403" s="117"/>
      <c r="F403" s="54"/>
      <c r="G403" s="54"/>
      <c r="W403" s="40"/>
      <c r="X403" s="40"/>
      <c r="Y403" s="40"/>
    </row>
    <row r="404" spans="1:25" x14ac:dyDescent="0.2">
      <c r="A404" s="53"/>
      <c r="B404" s="54"/>
      <c r="C404" s="54"/>
      <c r="D404" s="54"/>
      <c r="E404" s="117"/>
      <c r="F404" s="54"/>
      <c r="G404" s="54"/>
      <c r="W404" s="40"/>
      <c r="X404" s="40"/>
      <c r="Y404" s="40"/>
    </row>
    <row r="405" spans="1:25" x14ac:dyDescent="0.2">
      <c r="A405" s="53"/>
      <c r="B405" s="54"/>
      <c r="C405" s="54"/>
      <c r="D405" s="54"/>
      <c r="E405" s="117"/>
      <c r="F405" s="54"/>
      <c r="G405" s="54"/>
      <c r="W405" s="40"/>
      <c r="X405" s="40"/>
      <c r="Y405" s="40"/>
    </row>
    <row r="406" spans="1:25" x14ac:dyDescent="0.2">
      <c r="A406" s="53"/>
      <c r="B406" s="54"/>
      <c r="C406" s="54"/>
      <c r="D406" s="54"/>
      <c r="E406" s="117"/>
      <c r="F406" s="54"/>
      <c r="G406" s="54"/>
      <c r="W406" s="40"/>
      <c r="X406" s="40"/>
      <c r="Y406" s="40"/>
    </row>
    <row r="407" spans="1:25" x14ac:dyDescent="0.2">
      <c r="A407" s="53"/>
      <c r="B407" s="54"/>
      <c r="C407" s="54"/>
      <c r="D407" s="54"/>
      <c r="E407" s="117"/>
      <c r="F407" s="54"/>
      <c r="G407" s="54"/>
      <c r="W407" s="40"/>
      <c r="X407" s="40"/>
      <c r="Y407" s="40"/>
    </row>
    <row r="408" spans="1:25" x14ac:dyDescent="0.2">
      <c r="A408" s="53"/>
      <c r="B408" s="54"/>
      <c r="C408" s="54"/>
      <c r="D408" s="54"/>
      <c r="E408" s="117"/>
      <c r="F408" s="54"/>
      <c r="G408" s="54"/>
      <c r="W408" s="40"/>
      <c r="X408" s="40"/>
      <c r="Y408" s="40"/>
    </row>
    <row r="409" spans="1:25" x14ac:dyDescent="0.2">
      <c r="A409" s="53"/>
      <c r="B409" s="54"/>
      <c r="C409" s="54"/>
      <c r="D409" s="54"/>
      <c r="E409" s="117"/>
      <c r="F409" s="54"/>
      <c r="G409" s="54"/>
      <c r="W409" s="40"/>
      <c r="X409" s="40"/>
      <c r="Y409" s="40"/>
    </row>
    <row r="410" spans="1:25" x14ac:dyDescent="0.2">
      <c r="A410" s="53"/>
      <c r="B410" s="54"/>
      <c r="C410" s="54"/>
      <c r="D410" s="54"/>
      <c r="E410" s="117"/>
      <c r="F410" s="54"/>
      <c r="G410" s="54"/>
      <c r="W410" s="40"/>
      <c r="X410" s="40"/>
      <c r="Y410" s="40"/>
    </row>
    <row r="411" spans="1:25" x14ac:dyDescent="0.2">
      <c r="A411" s="53"/>
      <c r="B411" s="54"/>
      <c r="C411" s="54"/>
      <c r="D411" s="54"/>
      <c r="E411" s="117"/>
      <c r="F411" s="54"/>
      <c r="G411" s="54"/>
      <c r="W411" s="40"/>
      <c r="X411" s="40"/>
      <c r="Y411" s="40"/>
    </row>
    <row r="412" spans="1:25" x14ac:dyDescent="0.2">
      <c r="A412" s="53"/>
      <c r="B412" s="54"/>
      <c r="C412" s="54"/>
      <c r="D412" s="54"/>
      <c r="E412" s="117"/>
      <c r="F412" s="54"/>
      <c r="G412" s="54"/>
      <c r="W412" s="40"/>
      <c r="X412" s="40"/>
      <c r="Y412" s="40"/>
    </row>
    <row r="413" spans="1:25" x14ac:dyDescent="0.2">
      <c r="A413" s="53"/>
      <c r="B413" s="54"/>
      <c r="C413" s="54"/>
      <c r="D413" s="54"/>
      <c r="E413" s="117"/>
      <c r="F413" s="54"/>
      <c r="G413" s="54"/>
      <c r="W413" s="40"/>
      <c r="X413" s="40"/>
      <c r="Y413" s="40"/>
    </row>
    <row r="414" spans="1:25" x14ac:dyDescent="0.2">
      <c r="A414" s="53"/>
      <c r="B414" s="54"/>
      <c r="C414" s="54"/>
      <c r="D414" s="54"/>
      <c r="E414" s="117"/>
      <c r="F414" s="54"/>
      <c r="G414" s="54"/>
      <c r="W414" s="40"/>
      <c r="X414" s="40"/>
      <c r="Y414" s="40"/>
    </row>
    <row r="415" spans="1:25" x14ac:dyDescent="0.2">
      <c r="A415" s="53"/>
      <c r="B415" s="54"/>
      <c r="C415" s="54"/>
      <c r="D415" s="54"/>
      <c r="E415" s="117"/>
      <c r="F415" s="54"/>
      <c r="G415" s="54"/>
      <c r="W415" s="40"/>
      <c r="X415" s="40"/>
      <c r="Y415" s="40"/>
    </row>
    <row r="416" spans="1:25" x14ac:dyDescent="0.2">
      <c r="A416" s="53"/>
      <c r="B416" s="54"/>
      <c r="C416" s="54"/>
      <c r="D416" s="54"/>
      <c r="E416" s="117"/>
      <c r="F416" s="54"/>
      <c r="G416" s="54"/>
      <c r="W416" s="40"/>
      <c r="X416" s="40"/>
      <c r="Y416" s="40"/>
    </row>
    <row r="417" spans="1:25" x14ac:dyDescent="0.2">
      <c r="A417" s="53"/>
      <c r="B417" s="54"/>
      <c r="C417" s="54"/>
      <c r="D417" s="54"/>
      <c r="E417" s="117"/>
      <c r="F417" s="54"/>
      <c r="G417" s="54"/>
      <c r="W417" s="40"/>
      <c r="X417" s="40"/>
      <c r="Y417" s="40"/>
    </row>
    <row r="418" spans="1:25" x14ac:dyDescent="0.2">
      <c r="A418" s="53"/>
      <c r="B418" s="54"/>
      <c r="C418" s="54"/>
      <c r="D418" s="54"/>
      <c r="E418" s="117"/>
      <c r="F418" s="54"/>
      <c r="G418" s="54"/>
      <c r="W418" s="40"/>
      <c r="X418" s="40"/>
      <c r="Y418" s="40"/>
    </row>
    <row r="419" spans="1:25" x14ac:dyDescent="0.2">
      <c r="A419" s="53"/>
      <c r="B419" s="54"/>
      <c r="C419" s="54"/>
      <c r="D419" s="54"/>
      <c r="E419" s="117"/>
      <c r="F419" s="54"/>
      <c r="G419" s="54"/>
      <c r="W419" s="40"/>
      <c r="X419" s="40"/>
      <c r="Y419" s="40"/>
    </row>
    <row r="420" spans="1:25" x14ac:dyDescent="0.2">
      <c r="A420" s="53"/>
      <c r="B420" s="54"/>
      <c r="C420" s="54"/>
      <c r="D420" s="54"/>
      <c r="E420" s="117"/>
      <c r="F420" s="54"/>
      <c r="G420" s="54"/>
      <c r="W420" s="40"/>
      <c r="X420" s="40"/>
      <c r="Y420" s="40"/>
    </row>
    <row r="421" spans="1:25" x14ac:dyDescent="0.2">
      <c r="A421" s="53"/>
      <c r="B421" s="54"/>
      <c r="C421" s="54"/>
      <c r="D421" s="54"/>
      <c r="E421" s="117"/>
      <c r="F421" s="54"/>
      <c r="G421" s="54"/>
      <c r="W421" s="40"/>
      <c r="X421" s="40"/>
      <c r="Y421" s="40"/>
    </row>
    <row r="422" spans="1:25" x14ac:dyDescent="0.2">
      <c r="A422" s="53"/>
      <c r="B422" s="54"/>
      <c r="C422" s="54"/>
      <c r="D422" s="54"/>
      <c r="E422" s="117"/>
      <c r="F422" s="54"/>
      <c r="G422" s="54"/>
      <c r="W422" s="40"/>
      <c r="X422" s="40"/>
      <c r="Y422" s="40"/>
    </row>
    <row r="423" spans="1:25" x14ac:dyDescent="0.2">
      <c r="A423" s="53"/>
      <c r="B423" s="54"/>
      <c r="C423" s="54"/>
      <c r="D423" s="54"/>
      <c r="E423" s="117"/>
      <c r="F423" s="54"/>
      <c r="G423" s="54"/>
      <c r="W423" s="40"/>
      <c r="X423" s="40"/>
      <c r="Y423" s="40"/>
    </row>
    <row r="424" spans="1:25" x14ac:dyDescent="0.2">
      <c r="A424" s="53"/>
      <c r="B424" s="54"/>
      <c r="C424" s="54"/>
      <c r="D424" s="54"/>
      <c r="E424" s="117"/>
      <c r="F424" s="54"/>
      <c r="G424" s="54"/>
      <c r="W424" s="40"/>
      <c r="X424" s="40"/>
      <c r="Y424" s="40"/>
    </row>
    <row r="425" spans="1:25" x14ac:dyDescent="0.2">
      <c r="A425" s="53"/>
      <c r="B425" s="54"/>
      <c r="C425" s="54"/>
      <c r="D425" s="54"/>
      <c r="E425" s="117"/>
      <c r="F425" s="54"/>
      <c r="G425" s="54"/>
      <c r="W425" s="40"/>
      <c r="X425" s="40"/>
      <c r="Y425" s="40"/>
    </row>
    <row r="426" spans="1:25" x14ac:dyDescent="0.2">
      <c r="A426" s="53"/>
      <c r="B426" s="54"/>
      <c r="C426" s="54"/>
      <c r="D426" s="54"/>
      <c r="E426" s="117"/>
      <c r="F426" s="54"/>
      <c r="G426" s="54"/>
      <c r="W426" s="40"/>
      <c r="X426" s="40"/>
      <c r="Y426" s="40"/>
    </row>
    <row r="427" spans="1:25" x14ac:dyDescent="0.2">
      <c r="A427" s="53"/>
      <c r="B427" s="54"/>
      <c r="C427" s="54"/>
      <c r="D427" s="54"/>
      <c r="E427" s="117"/>
      <c r="F427" s="54"/>
      <c r="G427" s="54"/>
      <c r="W427" s="40"/>
      <c r="X427" s="40"/>
      <c r="Y427" s="40"/>
    </row>
    <row r="428" spans="1:25" x14ac:dyDescent="0.2">
      <c r="A428" s="53"/>
      <c r="B428" s="54"/>
      <c r="C428" s="54"/>
      <c r="D428" s="54"/>
      <c r="E428" s="117"/>
      <c r="F428" s="54"/>
      <c r="G428" s="54"/>
      <c r="W428" s="40"/>
      <c r="X428" s="40"/>
      <c r="Y428" s="40"/>
    </row>
    <row r="429" spans="1:25" x14ac:dyDescent="0.2">
      <c r="A429" s="53"/>
      <c r="B429" s="54"/>
      <c r="C429" s="54"/>
      <c r="D429" s="54"/>
      <c r="E429" s="117"/>
      <c r="F429" s="54"/>
      <c r="G429" s="54"/>
      <c r="W429" s="40"/>
      <c r="X429" s="40"/>
      <c r="Y429" s="40"/>
    </row>
    <row r="430" spans="1:25" x14ac:dyDescent="0.2">
      <c r="A430" s="53"/>
      <c r="B430" s="54"/>
      <c r="C430" s="54"/>
      <c r="D430" s="54"/>
      <c r="E430" s="117"/>
      <c r="F430" s="54"/>
      <c r="G430" s="54"/>
      <c r="W430" s="40"/>
      <c r="X430" s="40"/>
      <c r="Y430" s="40"/>
    </row>
    <row r="431" spans="1:25" x14ac:dyDescent="0.2">
      <c r="A431" s="53"/>
      <c r="B431" s="54"/>
      <c r="C431" s="54"/>
      <c r="D431" s="54"/>
      <c r="E431" s="117"/>
      <c r="F431" s="54"/>
      <c r="G431" s="54"/>
      <c r="W431" s="40"/>
      <c r="X431" s="40"/>
      <c r="Y431" s="40"/>
    </row>
    <row r="432" spans="1:25" x14ac:dyDescent="0.2">
      <c r="A432" s="53"/>
      <c r="B432" s="54"/>
      <c r="C432" s="54"/>
      <c r="D432" s="54"/>
      <c r="E432" s="117"/>
      <c r="F432" s="54"/>
      <c r="G432" s="54"/>
      <c r="W432" s="40"/>
      <c r="X432" s="40"/>
      <c r="Y432" s="40"/>
    </row>
    <row r="433" spans="1:25" x14ac:dyDescent="0.2">
      <c r="A433" s="53"/>
      <c r="B433" s="54"/>
      <c r="C433" s="54"/>
      <c r="D433" s="54"/>
      <c r="E433" s="117"/>
      <c r="F433" s="54"/>
      <c r="G433" s="54"/>
      <c r="W433" s="40"/>
      <c r="X433" s="40"/>
      <c r="Y433" s="40"/>
    </row>
    <row r="434" spans="1:25" x14ac:dyDescent="0.2">
      <c r="A434" s="53"/>
      <c r="B434" s="54"/>
      <c r="C434" s="54"/>
      <c r="D434" s="54"/>
      <c r="E434" s="117"/>
      <c r="F434" s="54"/>
      <c r="G434" s="54"/>
      <c r="W434" s="40"/>
      <c r="X434" s="40"/>
      <c r="Y434" s="40"/>
    </row>
    <row r="435" spans="1:25" x14ac:dyDescent="0.2">
      <c r="A435" s="53"/>
      <c r="B435" s="54"/>
      <c r="C435" s="54"/>
      <c r="D435" s="54"/>
      <c r="E435" s="117"/>
      <c r="F435" s="54"/>
      <c r="G435" s="54"/>
      <c r="W435" s="40"/>
      <c r="X435" s="40"/>
      <c r="Y435" s="40"/>
    </row>
    <row r="436" spans="1:25" x14ac:dyDescent="0.2">
      <c r="A436" s="53"/>
      <c r="B436" s="54"/>
      <c r="C436" s="54"/>
      <c r="D436" s="54"/>
      <c r="E436" s="117"/>
      <c r="F436" s="54"/>
      <c r="G436" s="54"/>
      <c r="W436" s="40"/>
      <c r="X436" s="40"/>
      <c r="Y436" s="40"/>
    </row>
    <row r="437" spans="1:25" x14ac:dyDescent="0.2">
      <c r="A437" s="53"/>
      <c r="B437" s="54"/>
      <c r="C437" s="54"/>
      <c r="D437" s="54"/>
      <c r="E437" s="117"/>
      <c r="F437" s="54"/>
      <c r="G437" s="54"/>
      <c r="W437" s="40"/>
      <c r="X437" s="40"/>
      <c r="Y437" s="40"/>
    </row>
    <row r="438" spans="1:25" x14ac:dyDescent="0.2">
      <c r="A438" s="53"/>
      <c r="B438" s="54"/>
      <c r="C438" s="54"/>
      <c r="D438" s="54"/>
      <c r="E438" s="117"/>
      <c r="F438" s="54"/>
      <c r="G438" s="54"/>
      <c r="W438" s="40"/>
      <c r="X438" s="40"/>
      <c r="Y438" s="40"/>
    </row>
    <row r="439" spans="1:25" x14ac:dyDescent="0.2">
      <c r="A439" s="53"/>
      <c r="B439" s="54"/>
      <c r="C439" s="54"/>
      <c r="D439" s="54"/>
      <c r="E439" s="117"/>
      <c r="F439" s="54"/>
      <c r="G439" s="54"/>
      <c r="W439" s="40"/>
      <c r="X439" s="40"/>
      <c r="Y439" s="40"/>
    </row>
    <row r="440" spans="1:25" x14ac:dyDescent="0.2">
      <c r="A440" s="53"/>
      <c r="B440" s="54"/>
      <c r="C440" s="54"/>
      <c r="D440" s="54"/>
      <c r="E440" s="117"/>
      <c r="F440" s="54"/>
      <c r="G440" s="54"/>
      <c r="W440" s="40"/>
      <c r="X440" s="40"/>
      <c r="Y440" s="40"/>
    </row>
    <row r="441" spans="1:25" x14ac:dyDescent="0.2">
      <c r="A441" s="53"/>
      <c r="B441" s="54"/>
      <c r="C441" s="54"/>
      <c r="D441" s="54"/>
      <c r="E441" s="117"/>
      <c r="F441" s="54"/>
      <c r="G441" s="54"/>
      <c r="W441" s="40"/>
      <c r="X441" s="40"/>
      <c r="Y441" s="40"/>
    </row>
    <row r="442" spans="1:25" x14ac:dyDescent="0.2">
      <c r="A442" s="53"/>
      <c r="B442" s="54"/>
      <c r="C442" s="54"/>
      <c r="D442" s="54"/>
      <c r="E442" s="117"/>
      <c r="F442" s="54"/>
      <c r="G442" s="54"/>
      <c r="W442" s="40"/>
      <c r="X442" s="40"/>
      <c r="Y442" s="40"/>
    </row>
    <row r="443" spans="1:25" x14ac:dyDescent="0.2">
      <c r="A443" s="53"/>
      <c r="B443" s="54"/>
      <c r="C443" s="54"/>
      <c r="D443" s="54"/>
      <c r="E443" s="117"/>
      <c r="F443" s="54"/>
      <c r="G443" s="54"/>
      <c r="W443" s="40"/>
      <c r="X443" s="40"/>
      <c r="Y443" s="40"/>
    </row>
    <row r="444" spans="1:25" x14ac:dyDescent="0.2">
      <c r="A444" s="53"/>
      <c r="B444" s="54"/>
      <c r="C444" s="54"/>
      <c r="D444" s="54"/>
      <c r="E444" s="117"/>
      <c r="F444" s="54"/>
      <c r="G444" s="54"/>
      <c r="W444" s="40"/>
      <c r="X444" s="40"/>
      <c r="Y444" s="40"/>
    </row>
    <row r="445" spans="1:25" x14ac:dyDescent="0.2">
      <c r="A445" s="53"/>
      <c r="B445" s="54"/>
      <c r="C445" s="54"/>
      <c r="D445" s="54"/>
      <c r="E445" s="117"/>
      <c r="F445" s="54"/>
      <c r="G445" s="54"/>
      <c r="W445" s="40"/>
      <c r="X445" s="40"/>
      <c r="Y445" s="40"/>
    </row>
    <row r="446" spans="1:25" x14ac:dyDescent="0.2">
      <c r="A446" s="53"/>
      <c r="B446" s="54"/>
      <c r="C446" s="54"/>
      <c r="D446" s="54"/>
      <c r="E446" s="117"/>
      <c r="F446" s="54"/>
      <c r="G446" s="54"/>
      <c r="W446" s="40"/>
      <c r="X446" s="40"/>
      <c r="Y446" s="40"/>
    </row>
    <row r="447" spans="1:25" x14ac:dyDescent="0.2">
      <c r="A447" s="53"/>
      <c r="B447" s="54"/>
      <c r="C447" s="54"/>
      <c r="D447" s="54"/>
      <c r="E447" s="117"/>
      <c r="F447" s="54"/>
      <c r="G447" s="54"/>
      <c r="W447" s="40"/>
      <c r="X447" s="40"/>
      <c r="Y447" s="40"/>
    </row>
    <row r="448" spans="1:25" x14ac:dyDescent="0.2">
      <c r="A448" s="53"/>
      <c r="B448" s="54"/>
      <c r="C448" s="54"/>
      <c r="D448" s="54"/>
      <c r="E448" s="117"/>
      <c r="F448" s="54"/>
      <c r="G448" s="54"/>
      <c r="W448" s="40"/>
      <c r="X448" s="40"/>
      <c r="Y448" s="40"/>
    </row>
    <row r="449" spans="1:25" x14ac:dyDescent="0.2">
      <c r="A449" s="53"/>
      <c r="B449" s="54"/>
      <c r="C449" s="54"/>
      <c r="D449" s="54"/>
      <c r="E449" s="117"/>
      <c r="F449" s="54"/>
      <c r="G449" s="54"/>
      <c r="W449" s="40"/>
      <c r="X449" s="40"/>
      <c r="Y449" s="40"/>
    </row>
    <row r="450" spans="1:25" x14ac:dyDescent="0.2">
      <c r="A450" s="53"/>
      <c r="B450" s="54"/>
      <c r="C450" s="54"/>
      <c r="D450" s="54"/>
      <c r="E450" s="117"/>
      <c r="F450" s="54"/>
      <c r="G450" s="54"/>
      <c r="W450" s="40"/>
      <c r="X450" s="40"/>
      <c r="Y450" s="40"/>
    </row>
    <row r="451" spans="1:25" x14ac:dyDescent="0.2">
      <c r="A451" s="53"/>
      <c r="B451" s="54"/>
      <c r="C451" s="54"/>
      <c r="D451" s="54"/>
      <c r="E451" s="117"/>
      <c r="F451" s="54"/>
      <c r="G451" s="54"/>
      <c r="W451" s="40"/>
      <c r="X451" s="40"/>
      <c r="Y451" s="40"/>
    </row>
    <row r="452" spans="1:25" x14ac:dyDescent="0.2">
      <c r="A452" s="53"/>
      <c r="B452" s="54"/>
      <c r="C452" s="54"/>
      <c r="D452" s="54"/>
      <c r="E452" s="117"/>
      <c r="F452" s="54"/>
      <c r="G452" s="54"/>
      <c r="W452" s="40"/>
      <c r="X452" s="40"/>
      <c r="Y452" s="40"/>
    </row>
    <row r="453" spans="1:25" x14ac:dyDescent="0.2">
      <c r="A453" s="53"/>
      <c r="B453" s="54"/>
      <c r="C453" s="54"/>
      <c r="D453" s="54"/>
      <c r="E453" s="117"/>
      <c r="F453" s="54"/>
      <c r="G453" s="54"/>
      <c r="W453" s="40"/>
      <c r="X453" s="40"/>
      <c r="Y453" s="40"/>
    </row>
    <row r="454" spans="1:25" x14ac:dyDescent="0.2">
      <c r="A454" s="53"/>
      <c r="B454" s="54"/>
      <c r="C454" s="54"/>
      <c r="D454" s="54"/>
      <c r="E454" s="117"/>
      <c r="F454" s="54"/>
      <c r="G454" s="54"/>
      <c r="W454" s="40"/>
      <c r="X454" s="40"/>
      <c r="Y454" s="40"/>
    </row>
    <row r="455" spans="1:25" x14ac:dyDescent="0.2">
      <c r="A455" s="53"/>
      <c r="B455" s="54"/>
      <c r="C455" s="54"/>
      <c r="D455" s="54"/>
      <c r="E455" s="117"/>
      <c r="F455" s="54"/>
      <c r="G455" s="54"/>
      <c r="W455" s="40"/>
      <c r="X455" s="40"/>
      <c r="Y455" s="40"/>
    </row>
    <row r="456" spans="1:25" x14ac:dyDescent="0.2">
      <c r="A456" s="53"/>
      <c r="B456" s="54"/>
      <c r="C456" s="54"/>
      <c r="D456" s="54"/>
      <c r="E456" s="117"/>
      <c r="F456" s="54"/>
      <c r="G456" s="54"/>
      <c r="W456" s="40"/>
      <c r="X456" s="40"/>
      <c r="Y456" s="40"/>
    </row>
    <row r="457" spans="1:25" x14ac:dyDescent="0.2">
      <c r="A457" s="53"/>
      <c r="B457" s="54"/>
      <c r="C457" s="54"/>
      <c r="D457" s="54"/>
      <c r="E457" s="117"/>
      <c r="F457" s="54"/>
      <c r="G457" s="54"/>
      <c r="W457" s="40"/>
      <c r="X457" s="40"/>
      <c r="Y457" s="40"/>
    </row>
    <row r="458" spans="1:25" x14ac:dyDescent="0.2">
      <c r="A458" s="53"/>
      <c r="B458" s="54"/>
      <c r="C458" s="54"/>
      <c r="D458" s="54"/>
      <c r="E458" s="117"/>
      <c r="F458" s="54"/>
      <c r="G458" s="54"/>
      <c r="W458" s="40"/>
      <c r="X458" s="40"/>
      <c r="Y458" s="40"/>
    </row>
    <row r="459" spans="1:25" x14ac:dyDescent="0.2">
      <c r="A459" s="53"/>
      <c r="B459" s="54"/>
      <c r="C459" s="54"/>
      <c r="D459" s="54"/>
      <c r="E459" s="117"/>
      <c r="F459" s="54"/>
      <c r="G459" s="54"/>
      <c r="W459" s="40"/>
      <c r="X459" s="40"/>
      <c r="Y459" s="40"/>
    </row>
    <row r="460" spans="1:25" x14ac:dyDescent="0.2">
      <c r="A460" s="53"/>
      <c r="B460" s="54"/>
      <c r="C460" s="54"/>
      <c r="D460" s="54"/>
      <c r="E460" s="117"/>
      <c r="F460" s="54"/>
      <c r="G460" s="54"/>
      <c r="W460" s="40"/>
      <c r="X460" s="40"/>
      <c r="Y460" s="40"/>
    </row>
    <row r="461" spans="1:25" x14ac:dyDescent="0.2">
      <c r="A461" s="53"/>
      <c r="B461" s="54"/>
      <c r="C461" s="54"/>
      <c r="D461" s="54"/>
      <c r="E461" s="117"/>
      <c r="F461" s="54"/>
      <c r="G461" s="54"/>
      <c r="W461" s="40"/>
      <c r="X461" s="40"/>
      <c r="Y461" s="40"/>
    </row>
    <row r="462" spans="1:25" x14ac:dyDescent="0.2">
      <c r="A462" s="53"/>
      <c r="B462" s="54"/>
      <c r="C462" s="54"/>
      <c r="D462" s="54"/>
      <c r="E462" s="117"/>
      <c r="F462" s="54"/>
      <c r="G462" s="54"/>
      <c r="W462" s="40"/>
      <c r="X462" s="40"/>
      <c r="Y462" s="40"/>
    </row>
    <row r="463" spans="1:25" x14ac:dyDescent="0.2">
      <c r="A463" s="53"/>
      <c r="B463" s="54"/>
      <c r="C463" s="54"/>
      <c r="D463" s="54"/>
      <c r="E463" s="117"/>
      <c r="F463" s="54"/>
      <c r="G463" s="54"/>
      <c r="W463" s="40"/>
      <c r="X463" s="40"/>
      <c r="Y463" s="40"/>
    </row>
    <row r="464" spans="1:25" x14ac:dyDescent="0.2">
      <c r="A464" s="53"/>
      <c r="B464" s="54"/>
      <c r="C464" s="54"/>
      <c r="D464" s="54"/>
      <c r="E464" s="117"/>
      <c r="F464" s="54"/>
      <c r="G464" s="54"/>
      <c r="W464" s="40"/>
      <c r="X464" s="40"/>
      <c r="Y464" s="40"/>
    </row>
    <row r="465" spans="1:25" x14ac:dyDescent="0.2">
      <c r="A465" s="53"/>
      <c r="B465" s="54"/>
      <c r="C465" s="54"/>
      <c r="D465" s="54"/>
      <c r="E465" s="117"/>
      <c r="F465" s="54"/>
      <c r="G465" s="54"/>
      <c r="W465" s="40"/>
      <c r="X465" s="40"/>
      <c r="Y465" s="40"/>
    </row>
    <row r="466" spans="1:25" x14ac:dyDescent="0.2">
      <c r="A466" s="53"/>
      <c r="B466" s="54"/>
      <c r="C466" s="54"/>
      <c r="D466" s="54"/>
      <c r="E466" s="117"/>
      <c r="F466" s="54"/>
      <c r="G466" s="54"/>
      <c r="W466" s="40"/>
      <c r="X466" s="40"/>
      <c r="Y466" s="40"/>
    </row>
    <row r="467" spans="1:25" x14ac:dyDescent="0.2">
      <c r="A467" s="53"/>
      <c r="B467" s="54"/>
      <c r="C467" s="54"/>
      <c r="D467" s="54"/>
      <c r="E467" s="117"/>
      <c r="F467" s="54"/>
      <c r="G467" s="54"/>
      <c r="W467" s="40"/>
      <c r="X467" s="40"/>
      <c r="Y467" s="40"/>
    </row>
    <row r="468" spans="1:25" x14ac:dyDescent="0.2">
      <c r="A468" s="53"/>
      <c r="B468" s="54"/>
      <c r="C468" s="54"/>
      <c r="D468" s="54"/>
      <c r="E468" s="117"/>
      <c r="F468" s="54"/>
      <c r="G468" s="54"/>
      <c r="W468" s="40"/>
      <c r="X468" s="40"/>
      <c r="Y468" s="40"/>
    </row>
    <row r="469" spans="1:25" x14ac:dyDescent="0.2">
      <c r="A469" s="53"/>
      <c r="B469" s="54"/>
      <c r="C469" s="54"/>
      <c r="D469" s="54"/>
      <c r="E469" s="117"/>
      <c r="F469" s="54"/>
      <c r="G469" s="54"/>
      <c r="W469" s="40"/>
      <c r="X469" s="40"/>
      <c r="Y469" s="40"/>
    </row>
    <row r="470" spans="1:25" x14ac:dyDescent="0.2">
      <c r="A470" s="53"/>
      <c r="B470" s="54"/>
      <c r="C470" s="54"/>
      <c r="D470" s="54"/>
      <c r="E470" s="117"/>
      <c r="F470" s="54"/>
      <c r="G470" s="54"/>
      <c r="W470" s="40"/>
      <c r="X470" s="40"/>
      <c r="Y470" s="40"/>
    </row>
    <row r="471" spans="1:25" x14ac:dyDescent="0.2">
      <c r="A471" s="53"/>
      <c r="B471" s="54"/>
      <c r="C471" s="54"/>
      <c r="D471" s="54"/>
      <c r="E471" s="117"/>
      <c r="F471" s="54"/>
      <c r="G471" s="54"/>
      <c r="W471" s="40"/>
      <c r="X471" s="40"/>
      <c r="Y471" s="40"/>
    </row>
    <row r="472" spans="1:25" x14ac:dyDescent="0.2">
      <c r="A472" s="53"/>
      <c r="B472" s="54"/>
      <c r="C472" s="54"/>
      <c r="D472" s="54"/>
      <c r="E472" s="117"/>
      <c r="F472" s="54"/>
      <c r="G472" s="54"/>
      <c r="W472" s="40"/>
      <c r="X472" s="40"/>
      <c r="Y472" s="40"/>
    </row>
    <row r="473" spans="1:25" x14ac:dyDescent="0.2">
      <c r="A473" s="53"/>
      <c r="B473" s="54"/>
      <c r="C473" s="54"/>
      <c r="D473" s="54"/>
      <c r="E473" s="117"/>
      <c r="F473" s="54"/>
      <c r="G473" s="54"/>
      <c r="W473" s="40"/>
      <c r="X473" s="40"/>
      <c r="Y473" s="40"/>
    </row>
    <row r="474" spans="1:25" x14ac:dyDescent="0.2">
      <c r="A474" s="53"/>
      <c r="B474" s="54"/>
      <c r="C474" s="54"/>
      <c r="D474" s="54"/>
      <c r="E474" s="117"/>
      <c r="F474" s="54"/>
      <c r="G474" s="54"/>
      <c r="W474" s="40"/>
      <c r="X474" s="40"/>
      <c r="Y474" s="40"/>
    </row>
    <row r="475" spans="1:25" x14ac:dyDescent="0.2">
      <c r="A475" s="53"/>
      <c r="B475" s="54"/>
      <c r="C475" s="54"/>
      <c r="D475" s="54"/>
      <c r="E475" s="117"/>
      <c r="F475" s="54"/>
      <c r="G475" s="54"/>
      <c r="W475" s="40"/>
      <c r="X475" s="40"/>
      <c r="Y475" s="40"/>
    </row>
    <row r="476" spans="1:25" x14ac:dyDescent="0.2">
      <c r="A476" s="53"/>
      <c r="B476" s="54"/>
      <c r="C476" s="54"/>
      <c r="D476" s="54"/>
      <c r="E476" s="117"/>
      <c r="F476" s="54"/>
      <c r="G476" s="54"/>
      <c r="W476" s="40"/>
      <c r="X476" s="40"/>
      <c r="Y476" s="40"/>
    </row>
    <row r="477" spans="1:25" x14ac:dyDescent="0.2">
      <c r="A477" s="53"/>
      <c r="B477" s="54"/>
      <c r="C477" s="54"/>
      <c r="D477" s="54"/>
      <c r="E477" s="117"/>
      <c r="F477" s="54"/>
      <c r="G477" s="54"/>
      <c r="W477" s="40"/>
      <c r="X477" s="40"/>
      <c r="Y477" s="40"/>
    </row>
    <row r="478" spans="1:25" x14ac:dyDescent="0.2">
      <c r="A478" s="53"/>
      <c r="B478" s="54"/>
      <c r="C478" s="54"/>
      <c r="D478" s="54"/>
      <c r="E478" s="117"/>
      <c r="F478" s="54"/>
      <c r="G478" s="54"/>
      <c r="W478" s="40"/>
      <c r="X478" s="40"/>
      <c r="Y478" s="40"/>
    </row>
    <row r="479" spans="1:25" x14ac:dyDescent="0.2">
      <c r="A479" s="53"/>
      <c r="B479" s="54"/>
      <c r="C479" s="54"/>
      <c r="D479" s="54"/>
      <c r="E479" s="117"/>
      <c r="F479" s="54"/>
      <c r="G479" s="54"/>
      <c r="W479" s="40"/>
      <c r="X479" s="40"/>
      <c r="Y479" s="40"/>
    </row>
    <row r="480" spans="1:25" x14ac:dyDescent="0.2">
      <c r="A480" s="53"/>
      <c r="B480" s="54"/>
      <c r="C480" s="54"/>
      <c r="D480" s="54"/>
      <c r="E480" s="117"/>
      <c r="F480" s="54"/>
      <c r="G480" s="54"/>
      <c r="W480" s="40"/>
      <c r="X480" s="40"/>
      <c r="Y480" s="40"/>
    </row>
    <row r="481" spans="1:25" x14ac:dyDescent="0.2">
      <c r="A481" s="53"/>
      <c r="B481" s="54"/>
      <c r="C481" s="54"/>
      <c r="D481" s="54"/>
      <c r="E481" s="117"/>
      <c r="F481" s="54"/>
      <c r="G481" s="54"/>
      <c r="W481" s="40"/>
      <c r="X481" s="40"/>
      <c r="Y481" s="40"/>
    </row>
    <row r="482" spans="1:25" x14ac:dyDescent="0.2">
      <c r="A482" s="53"/>
      <c r="B482" s="54"/>
      <c r="C482" s="54"/>
      <c r="D482" s="54"/>
      <c r="E482" s="117"/>
      <c r="F482" s="54"/>
      <c r="G482" s="54"/>
      <c r="W482" s="40"/>
      <c r="X482" s="40"/>
      <c r="Y482" s="40"/>
    </row>
    <row r="483" spans="1:25" x14ac:dyDescent="0.2">
      <c r="A483" s="53"/>
      <c r="B483" s="54"/>
      <c r="C483" s="54"/>
      <c r="D483" s="54"/>
      <c r="E483" s="117"/>
      <c r="F483" s="54"/>
      <c r="G483" s="54"/>
      <c r="W483" s="40"/>
      <c r="X483" s="40"/>
      <c r="Y483" s="40"/>
    </row>
    <row r="484" spans="1:25" x14ac:dyDescent="0.2">
      <c r="A484" s="53"/>
      <c r="B484" s="54"/>
      <c r="C484" s="54"/>
      <c r="D484" s="54"/>
      <c r="E484" s="117"/>
      <c r="F484" s="54"/>
      <c r="G484" s="54"/>
      <c r="W484" s="40"/>
      <c r="X484" s="40"/>
      <c r="Y484" s="40"/>
    </row>
    <row r="485" spans="1:25" x14ac:dyDescent="0.2">
      <c r="A485" s="53"/>
      <c r="B485" s="54"/>
      <c r="C485" s="54"/>
      <c r="D485" s="54"/>
      <c r="E485" s="117"/>
      <c r="F485" s="54"/>
      <c r="G485" s="54"/>
      <c r="W485" s="40"/>
      <c r="X485" s="40"/>
      <c r="Y485" s="40"/>
    </row>
    <row r="486" spans="1:25" x14ac:dyDescent="0.2">
      <c r="A486" s="53"/>
      <c r="B486" s="54"/>
      <c r="C486" s="54"/>
      <c r="D486" s="54"/>
      <c r="E486" s="117"/>
      <c r="F486" s="54"/>
      <c r="G486" s="54"/>
      <c r="W486" s="40"/>
      <c r="X486" s="40"/>
      <c r="Y486" s="40"/>
    </row>
    <row r="487" spans="1:25" x14ac:dyDescent="0.2">
      <c r="A487" s="53"/>
      <c r="B487" s="54"/>
      <c r="C487" s="54"/>
      <c r="D487" s="54"/>
      <c r="E487" s="117"/>
      <c r="F487" s="54"/>
      <c r="G487" s="54"/>
      <c r="W487" s="40"/>
      <c r="X487" s="40"/>
      <c r="Y487" s="40"/>
    </row>
    <row r="488" spans="1:25" x14ac:dyDescent="0.2">
      <c r="A488" s="53"/>
      <c r="B488" s="54"/>
      <c r="C488" s="54"/>
      <c r="D488" s="54"/>
      <c r="E488" s="117"/>
      <c r="F488" s="54"/>
      <c r="G488" s="54"/>
      <c r="W488" s="40"/>
      <c r="X488" s="40"/>
      <c r="Y488" s="40"/>
    </row>
    <row r="489" spans="1:25" x14ac:dyDescent="0.2">
      <c r="A489" s="53"/>
      <c r="B489" s="54"/>
      <c r="C489" s="54"/>
      <c r="D489" s="54"/>
      <c r="E489" s="117"/>
      <c r="F489" s="54"/>
      <c r="G489" s="54"/>
      <c r="W489" s="40"/>
      <c r="X489" s="40"/>
      <c r="Y489" s="40"/>
    </row>
    <row r="490" spans="1:25" x14ac:dyDescent="0.2">
      <c r="A490" s="53"/>
      <c r="B490" s="54"/>
      <c r="C490" s="54"/>
      <c r="D490" s="54"/>
      <c r="E490" s="117"/>
      <c r="F490" s="54"/>
      <c r="G490" s="54"/>
      <c r="W490" s="40"/>
      <c r="X490" s="40"/>
      <c r="Y490" s="40"/>
    </row>
    <row r="491" spans="1:25" x14ac:dyDescent="0.2">
      <c r="A491" s="53"/>
      <c r="B491" s="54"/>
      <c r="C491" s="54"/>
      <c r="D491" s="54"/>
      <c r="E491" s="117"/>
      <c r="F491" s="54"/>
      <c r="G491" s="54"/>
      <c r="W491" s="40"/>
      <c r="X491" s="40"/>
      <c r="Y491" s="40"/>
    </row>
    <row r="492" spans="1:25" x14ac:dyDescent="0.2">
      <c r="A492" s="53"/>
      <c r="B492" s="54"/>
      <c r="C492" s="54"/>
      <c r="D492" s="54"/>
      <c r="E492" s="117"/>
      <c r="F492" s="54"/>
      <c r="G492" s="54"/>
      <c r="W492" s="40"/>
      <c r="X492" s="40"/>
      <c r="Y492" s="40"/>
    </row>
    <row r="493" spans="1:25" x14ac:dyDescent="0.2">
      <c r="A493" s="53"/>
      <c r="B493" s="54"/>
      <c r="C493" s="54"/>
      <c r="D493" s="54"/>
      <c r="E493" s="117"/>
      <c r="F493" s="54"/>
      <c r="G493" s="54"/>
      <c r="W493" s="40"/>
      <c r="X493" s="40"/>
      <c r="Y493" s="40"/>
    </row>
    <row r="494" spans="1:25" x14ac:dyDescent="0.2">
      <c r="A494" s="53"/>
      <c r="B494" s="54"/>
      <c r="C494" s="54"/>
      <c r="D494" s="54"/>
      <c r="E494" s="117"/>
      <c r="F494" s="54"/>
      <c r="G494" s="54"/>
      <c r="W494" s="40"/>
      <c r="X494" s="40"/>
      <c r="Y494" s="40"/>
    </row>
    <row r="495" spans="1:25" x14ac:dyDescent="0.2">
      <c r="A495" s="53"/>
      <c r="B495" s="54"/>
      <c r="C495" s="54"/>
      <c r="D495" s="54"/>
      <c r="E495" s="117"/>
      <c r="F495" s="54"/>
      <c r="G495" s="54"/>
      <c r="W495" s="40"/>
      <c r="X495" s="40"/>
      <c r="Y495" s="40"/>
    </row>
    <row r="496" spans="1:25" x14ac:dyDescent="0.2">
      <c r="A496" s="53"/>
      <c r="B496" s="54"/>
      <c r="C496" s="54"/>
      <c r="D496" s="54"/>
      <c r="E496" s="117"/>
      <c r="F496" s="54"/>
      <c r="G496" s="54"/>
      <c r="W496" s="40"/>
      <c r="X496" s="40"/>
      <c r="Y496" s="40"/>
    </row>
    <row r="497" spans="1:37" x14ac:dyDescent="0.2">
      <c r="A497" s="53"/>
      <c r="B497" s="54"/>
      <c r="C497" s="54"/>
      <c r="D497" s="54"/>
      <c r="E497" s="117"/>
      <c r="F497" s="54"/>
      <c r="G497" s="54"/>
      <c r="W497" s="40"/>
      <c r="X497" s="40"/>
      <c r="Y497" s="40"/>
    </row>
    <row r="498" spans="1:37" x14ac:dyDescent="0.2">
      <c r="A498" s="53"/>
      <c r="B498" s="54"/>
      <c r="C498" s="54"/>
      <c r="D498" s="54"/>
      <c r="E498" s="117"/>
      <c r="F498" s="54"/>
      <c r="G498" s="54"/>
      <c r="W498" s="40"/>
      <c r="X498" s="40"/>
      <c r="Y498" s="40"/>
    </row>
    <row r="499" spans="1:37" x14ac:dyDescent="0.2">
      <c r="A499" s="53"/>
      <c r="B499" s="54"/>
      <c r="C499" s="54"/>
      <c r="D499" s="54"/>
      <c r="E499" s="117"/>
      <c r="F499" s="54"/>
      <c r="G499" s="54"/>
      <c r="W499" s="40"/>
      <c r="X499" s="40"/>
      <c r="Y499" s="40"/>
    </row>
    <row r="500" spans="1:37" x14ac:dyDescent="0.2">
      <c r="A500" s="53"/>
      <c r="B500" s="54"/>
      <c r="C500" s="54"/>
      <c r="D500" s="54"/>
      <c r="E500" s="117"/>
      <c r="F500" s="54"/>
      <c r="G500" s="54"/>
      <c r="W500" s="40"/>
      <c r="X500" s="40"/>
      <c r="Y500" s="40"/>
    </row>
    <row r="501" spans="1:37" x14ac:dyDescent="0.2">
      <c r="A501" s="53"/>
      <c r="B501" s="54"/>
      <c r="C501" s="54"/>
      <c r="D501" s="54"/>
      <c r="E501" s="117"/>
      <c r="F501" s="54"/>
      <c r="G501" s="54"/>
      <c r="W501" s="40"/>
      <c r="X501" s="40"/>
      <c r="Y501" s="40"/>
    </row>
    <row r="502" spans="1:37" x14ac:dyDescent="0.2">
      <c r="A502" s="53"/>
      <c r="B502" s="54"/>
      <c r="C502" s="54"/>
      <c r="D502" s="54"/>
      <c r="E502" s="117"/>
      <c r="F502" s="54"/>
      <c r="G502" s="54"/>
      <c r="W502" s="40"/>
      <c r="X502" s="40"/>
      <c r="Y502" s="40"/>
    </row>
    <row r="503" spans="1:37" x14ac:dyDescent="0.2">
      <c r="A503" s="53"/>
      <c r="B503" s="54"/>
      <c r="C503" s="54"/>
      <c r="D503" s="54"/>
      <c r="E503" s="117"/>
      <c r="F503" s="54"/>
      <c r="G503" s="54"/>
      <c r="W503" s="40"/>
      <c r="X503" s="40"/>
      <c r="Y503" s="40"/>
    </row>
    <row r="504" spans="1:37" x14ac:dyDescent="0.2">
      <c r="A504" s="53"/>
      <c r="B504" s="54"/>
      <c r="C504" s="54"/>
      <c r="D504" s="54"/>
      <c r="E504" s="117"/>
      <c r="F504" s="54"/>
      <c r="G504" s="54"/>
      <c r="W504" s="40"/>
      <c r="X504" s="40"/>
      <c r="Y504" s="40"/>
    </row>
    <row r="505" spans="1:37" x14ac:dyDescent="0.2">
      <c r="A505" s="53"/>
      <c r="B505" s="54"/>
      <c r="C505" s="54"/>
      <c r="D505" s="54"/>
      <c r="E505" s="117"/>
      <c r="F505" s="54"/>
      <c r="G505" s="54"/>
      <c r="W505" s="40"/>
      <c r="X505" s="40"/>
      <c r="Y505" s="40"/>
    </row>
    <row r="506" spans="1:37" s="63" customFormat="1" x14ac:dyDescent="0.2">
      <c r="A506" s="60" t="s">
        <v>2289</v>
      </c>
      <c r="B506" s="61" t="s">
        <v>2271</v>
      </c>
      <c r="C506" s="61" t="s">
        <v>2271</v>
      </c>
      <c r="D506" s="61" t="s">
        <v>2271</v>
      </c>
      <c r="E506" s="61" t="s">
        <v>2271</v>
      </c>
      <c r="F506" s="61" t="s">
        <v>2271</v>
      </c>
      <c r="G506" s="61" t="s">
        <v>2271</v>
      </c>
      <c r="H506" s="61" t="s">
        <v>2271</v>
      </c>
      <c r="I506" s="61" t="s">
        <v>2271</v>
      </c>
      <c r="J506" s="61" t="s">
        <v>2271</v>
      </c>
      <c r="K506" s="61" t="s">
        <v>2271</v>
      </c>
      <c r="L506" s="61" t="s">
        <v>2271</v>
      </c>
      <c r="M506" s="61" t="s">
        <v>2271</v>
      </c>
      <c r="N506" s="61" t="s">
        <v>2271</v>
      </c>
      <c r="O506" s="61" t="s">
        <v>2271</v>
      </c>
      <c r="P506" s="61" t="s">
        <v>2271</v>
      </c>
      <c r="Q506" s="61" t="s">
        <v>2271</v>
      </c>
      <c r="R506" s="61" t="s">
        <v>2271</v>
      </c>
      <c r="S506" s="61" t="s">
        <v>2271</v>
      </c>
      <c r="T506" s="61" t="s">
        <v>2271</v>
      </c>
      <c r="U506" s="61" t="s">
        <v>2271</v>
      </c>
      <c r="V506" s="62"/>
      <c r="W506" s="62"/>
      <c r="X506" s="62"/>
      <c r="Y506" s="62"/>
      <c r="Z506" s="62"/>
      <c r="AA506" s="62"/>
      <c r="AB506" s="62" t="s">
        <v>2271</v>
      </c>
      <c r="AC506" s="62" t="s">
        <v>2271</v>
      </c>
      <c r="AD506" s="62" t="s">
        <v>2271</v>
      </c>
      <c r="AE506" s="62" t="s">
        <v>2271</v>
      </c>
      <c r="AF506" s="62" t="s">
        <v>2271</v>
      </c>
      <c r="AG506" s="62" t="s">
        <v>2271</v>
      </c>
      <c r="AH506" s="63" t="s">
        <v>2271</v>
      </c>
      <c r="AI506" s="63" t="s">
        <v>2271</v>
      </c>
      <c r="AJ506" s="63" t="s">
        <v>2271</v>
      </c>
      <c r="AK506" s="63" t="s">
        <v>2271</v>
      </c>
    </row>
  </sheetData>
  <sheetProtection formatCells="0" selectLockedCells="1"/>
  <phoneticPr fontId="2" type="noConversion"/>
  <conditionalFormatting sqref="B6:G505">
    <cfRule type="expression" dxfId="2" priority="1" stopIfTrue="1">
      <formula>NOT(AA6)</formula>
    </cfRule>
  </conditionalFormatting>
  <dataValidations count="6">
    <dataValidation allowBlank="1" showInputMessage="1" sqref="B6:B505 G7:G505 E6:E505" xr:uid="{00000000-0002-0000-0D00-000000000000}"/>
    <dataValidation type="list" errorStyle="warning" allowBlank="1" showInputMessage="1" error="Please enter either:_x000a_1: &quot;DA&quot;, or 2: &quot;CDC&quot;, or 3: &quot;s96&quot;._x000a_(or the corresponding number if verbose dropdowns not selected)." sqref="A6:A505" xr:uid="{00000000-0002-0000-0D00-000001000000}">
      <formula1>LegalCatList</formula1>
    </dataValidation>
    <dataValidation type="list" allowBlank="1" showInputMessage="1" sqref="C6:C505" xr:uid="{00000000-0002-0000-0D00-000002000000}">
      <formula1>cat_of_s82A_AC_list</formula1>
    </dataValidation>
    <dataValidation type="list" allowBlank="1" showInputMessage="1" sqref="D6:D505" xr:uid="{00000000-0002-0000-0D00-000003000000}">
      <formula1>cat_legal_appellant_list</formula1>
    </dataValidation>
    <dataValidation type="list" allowBlank="1" showInputMessage="1" sqref="F6:F505" xr:uid="{00000000-0002-0000-0D00-000004000000}">
      <formula1>cat_of_s82_AO_list</formula1>
    </dataValidation>
    <dataValidation type="list" allowBlank="1" showInputMessage="1" sqref="G6" xr:uid="{00000000-0002-0000-0D00-000005000000}">
      <formula1>Y_N_list</formula1>
    </dataValidation>
  </dataValidations>
  <printOptions gridLines="1"/>
  <pageMargins left="0.11811023622047245" right="0.11811023622047245" top="0.98425196850393704" bottom="0.98425196850393704" header="0.51181102362204722" footer="0.51181102362204722"/>
  <pageSetup paperSize="8" fitToWidth="2" orientation="landscape"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AV506"/>
  <sheetViews>
    <sheetView topLeftCell="A457" zoomScaleNormal="100" zoomScaleSheetLayoutView="70" workbookViewId="0">
      <selection activeCell="A506" sqref="A506"/>
    </sheetView>
  </sheetViews>
  <sheetFormatPr defaultColWidth="9.140625" defaultRowHeight="12.75" x14ac:dyDescent="0.2"/>
  <cols>
    <col min="1" max="1" width="12.7109375" style="32" customWidth="1"/>
    <col min="2" max="2" width="15.7109375" style="32" customWidth="1"/>
    <col min="3" max="3" width="19.140625" style="32" customWidth="1"/>
    <col min="4" max="4" width="18" style="32" bestFit="1" customWidth="1"/>
    <col min="5" max="5" width="18.42578125" style="32" customWidth="1"/>
    <col min="6" max="6" width="19.5703125" style="32" customWidth="1"/>
    <col min="7" max="21" width="11.7109375" style="32" customWidth="1"/>
    <col min="22" max="25" width="11.42578125" style="36" customWidth="1"/>
    <col min="26" max="28" width="12.7109375" style="36" customWidth="1"/>
    <col min="29" max="29" width="11.42578125" customWidth="1"/>
  </cols>
  <sheetData>
    <row r="1" spans="1:48" ht="27" thickBot="1" x14ac:dyDescent="0.45">
      <c r="A1" s="29" t="s">
        <v>2290</v>
      </c>
      <c r="B1" s="30"/>
      <c r="C1" s="30"/>
      <c r="D1" s="30"/>
      <c r="E1" s="30"/>
      <c r="F1" s="30"/>
      <c r="V1" s="33"/>
      <c r="W1" s="34"/>
      <c r="X1" s="34"/>
      <c r="Y1" s="34"/>
      <c r="Z1" s="34"/>
      <c r="AA1" s="34"/>
      <c r="AB1" s="34"/>
    </row>
    <row r="2" spans="1:48" x14ac:dyDescent="0.2">
      <c r="A2" s="12">
        <v>1</v>
      </c>
      <c r="B2" s="13">
        <v>2</v>
      </c>
      <c r="C2" s="13" t="s">
        <v>2291</v>
      </c>
      <c r="D2" s="13" t="s">
        <v>2292</v>
      </c>
      <c r="E2" s="13" t="s">
        <v>2293</v>
      </c>
      <c r="F2" s="13" t="s">
        <v>2294</v>
      </c>
    </row>
    <row r="3" spans="1:48" x14ac:dyDescent="0.2">
      <c r="A3" s="12" t="s">
        <v>2197</v>
      </c>
      <c r="B3" s="13" t="s">
        <v>2198</v>
      </c>
      <c r="C3" s="14" t="s">
        <v>2295</v>
      </c>
      <c r="D3" s="14" t="s">
        <v>2296</v>
      </c>
      <c r="E3" s="14" t="s">
        <v>2297</v>
      </c>
      <c r="F3" s="14" t="s">
        <v>2298</v>
      </c>
    </row>
    <row r="4" spans="1:48" x14ac:dyDescent="0.2">
      <c r="A4" s="41"/>
      <c r="B4" s="42" t="s">
        <v>2281</v>
      </c>
      <c r="C4" s="41"/>
      <c r="D4" s="41"/>
      <c r="E4" s="41"/>
      <c r="F4" s="41"/>
      <c r="V4" s="44"/>
      <c r="W4" s="44"/>
      <c r="X4" s="44"/>
      <c r="Y4" s="44"/>
      <c r="Z4" s="44"/>
      <c r="AA4" s="44"/>
      <c r="AB4" s="44"/>
      <c r="AC4" s="44"/>
    </row>
    <row r="5" spans="1:48" s="52" customFormat="1" ht="34.5" thickBot="1" x14ac:dyDescent="0.25">
      <c r="A5" s="46" t="s">
        <v>2282</v>
      </c>
      <c r="B5" s="46" t="s">
        <v>2283</v>
      </c>
      <c r="C5" s="46" t="s">
        <v>2299</v>
      </c>
      <c r="D5" s="46" t="s">
        <v>2300</v>
      </c>
      <c r="E5" s="46" t="s">
        <v>2301</v>
      </c>
      <c r="F5" s="46" t="s">
        <v>2302</v>
      </c>
      <c r="G5" s="47"/>
      <c r="H5" s="47"/>
      <c r="I5" s="47"/>
      <c r="J5" s="47"/>
      <c r="K5" s="47"/>
      <c r="L5" s="47"/>
      <c r="M5" s="47"/>
      <c r="N5" s="47"/>
      <c r="O5" s="47"/>
      <c r="P5" s="47"/>
      <c r="Q5" s="47"/>
      <c r="R5" s="47"/>
      <c r="S5" s="47"/>
      <c r="T5" s="47"/>
      <c r="U5" s="47"/>
      <c r="V5" s="48"/>
      <c r="W5" s="49"/>
      <c r="X5" s="49"/>
      <c r="Y5" s="50"/>
      <c r="Z5" s="51"/>
      <c r="AA5" s="51"/>
      <c r="AB5" s="51"/>
      <c r="AC5" s="51"/>
      <c r="AD5" s="51"/>
      <c r="AE5" s="51"/>
      <c r="AG5"/>
      <c r="AH5"/>
      <c r="AI5"/>
      <c r="AJ5"/>
      <c r="AK5"/>
      <c r="AL5"/>
      <c r="AM5"/>
      <c r="AN5"/>
      <c r="AO5"/>
      <c r="AP5"/>
      <c r="AQ5"/>
      <c r="AR5"/>
      <c r="AS5"/>
      <c r="AT5"/>
      <c r="AU5"/>
      <c r="AV5"/>
    </row>
    <row r="6" spans="1:48" x14ac:dyDescent="0.2">
      <c r="A6" s="53"/>
      <c r="B6" s="54"/>
      <c r="C6" s="54"/>
      <c r="D6" s="117"/>
      <c r="E6" s="117"/>
      <c r="F6" s="54"/>
      <c r="W6" s="40"/>
      <c r="X6" s="40"/>
      <c r="Y6" s="40"/>
      <c r="AC6" s="36"/>
      <c r="AD6" s="36"/>
      <c r="AE6" s="36"/>
    </row>
    <row r="7" spans="1:48" x14ac:dyDescent="0.2">
      <c r="A7" s="53"/>
      <c r="B7" s="54"/>
      <c r="C7" s="54"/>
      <c r="D7" s="117"/>
      <c r="E7" s="117"/>
      <c r="F7" s="54"/>
      <c r="W7" s="40"/>
      <c r="X7" s="40"/>
      <c r="Y7" s="40"/>
      <c r="AD7" s="36"/>
      <c r="AE7" s="36"/>
    </row>
    <row r="8" spans="1:48" x14ac:dyDescent="0.2">
      <c r="A8" s="53"/>
      <c r="B8" s="54"/>
      <c r="C8" s="54"/>
      <c r="D8" s="117"/>
      <c r="E8" s="117"/>
      <c r="F8" s="54"/>
      <c r="W8" s="40"/>
      <c r="X8" s="40"/>
      <c r="Y8" s="40"/>
      <c r="AD8" s="36"/>
      <c r="AE8" s="36"/>
    </row>
    <row r="9" spans="1:48" x14ac:dyDescent="0.2">
      <c r="A9" s="53"/>
      <c r="B9" s="54"/>
      <c r="C9" s="54"/>
      <c r="D9" s="117"/>
      <c r="E9" s="117"/>
      <c r="F9" s="54"/>
      <c r="W9" s="40"/>
      <c r="X9" s="40"/>
      <c r="Y9" s="40"/>
      <c r="AD9" s="36"/>
      <c r="AE9" s="36"/>
    </row>
    <row r="10" spans="1:48" x14ac:dyDescent="0.2">
      <c r="A10" s="53"/>
      <c r="B10" s="54"/>
      <c r="C10" s="54"/>
      <c r="D10" s="117"/>
      <c r="E10" s="117"/>
      <c r="F10" s="54"/>
      <c r="W10" s="40"/>
      <c r="X10" s="40"/>
      <c r="Y10" s="40"/>
      <c r="AD10" s="36"/>
      <c r="AE10" s="36"/>
    </row>
    <row r="11" spans="1:48" x14ac:dyDescent="0.2">
      <c r="A11" s="53"/>
      <c r="B11" s="54"/>
      <c r="C11" s="54"/>
      <c r="D11" s="117"/>
      <c r="E11" s="117"/>
      <c r="F11" s="54"/>
      <c r="W11" s="40"/>
      <c r="X11" s="40"/>
      <c r="Y11" s="40"/>
      <c r="AD11" s="36"/>
      <c r="AE11" s="36"/>
    </row>
    <row r="12" spans="1:48" x14ac:dyDescent="0.2">
      <c r="A12" s="53"/>
      <c r="B12" s="54"/>
      <c r="C12" s="54"/>
      <c r="D12" s="117"/>
      <c r="E12" s="117"/>
      <c r="F12" s="54"/>
      <c r="W12" s="40"/>
      <c r="X12" s="40"/>
      <c r="Y12" s="40"/>
      <c r="AD12" s="36"/>
      <c r="AE12" s="36"/>
    </row>
    <row r="13" spans="1:48" x14ac:dyDescent="0.2">
      <c r="A13" s="53"/>
      <c r="B13" s="54"/>
      <c r="C13" s="54"/>
      <c r="D13" s="117"/>
      <c r="E13" s="117"/>
      <c r="F13" s="54"/>
      <c r="W13" s="40"/>
      <c r="X13" s="40"/>
      <c r="Y13" s="40"/>
      <c r="AD13" s="36"/>
      <c r="AE13" s="36"/>
    </row>
    <row r="14" spans="1:48" x14ac:dyDescent="0.2">
      <c r="A14" s="53"/>
      <c r="B14" s="54"/>
      <c r="C14" s="54"/>
      <c r="D14" s="117"/>
      <c r="E14" s="117"/>
      <c r="F14" s="54"/>
      <c r="W14" s="40"/>
      <c r="X14" s="40"/>
      <c r="Y14" s="40"/>
      <c r="AD14" s="36"/>
      <c r="AE14" s="36"/>
    </row>
    <row r="15" spans="1:48" x14ac:dyDescent="0.2">
      <c r="A15" s="53"/>
      <c r="B15" s="54"/>
      <c r="C15" s="54"/>
      <c r="D15" s="117"/>
      <c r="E15" s="117"/>
      <c r="F15" s="54"/>
      <c r="W15" s="40"/>
      <c r="X15" s="40"/>
      <c r="Y15" s="40"/>
      <c r="AD15" s="36"/>
      <c r="AE15" s="36"/>
    </row>
    <row r="16" spans="1:48" x14ac:dyDescent="0.2">
      <c r="A16" s="53"/>
      <c r="B16" s="54"/>
      <c r="C16" s="54"/>
      <c r="D16" s="117"/>
      <c r="E16" s="117"/>
      <c r="F16" s="54"/>
      <c r="W16" s="40"/>
      <c r="X16" s="40"/>
      <c r="Y16" s="40"/>
      <c r="AD16" s="36"/>
      <c r="AE16" s="36"/>
    </row>
    <row r="17" spans="1:31" x14ac:dyDescent="0.2">
      <c r="A17" s="53"/>
      <c r="B17" s="54"/>
      <c r="C17" s="54"/>
      <c r="D17" s="117"/>
      <c r="E17" s="117"/>
      <c r="F17" s="54"/>
      <c r="W17" s="40"/>
      <c r="X17" s="40"/>
      <c r="Y17" s="40"/>
      <c r="AD17" s="36"/>
      <c r="AE17" s="36"/>
    </row>
    <row r="18" spans="1:31" x14ac:dyDescent="0.2">
      <c r="A18" s="53"/>
      <c r="B18" s="54"/>
      <c r="C18" s="54"/>
      <c r="D18" s="117"/>
      <c r="E18" s="117"/>
      <c r="F18" s="54"/>
      <c r="W18" s="40"/>
      <c r="X18" s="40"/>
      <c r="Y18" s="40"/>
      <c r="AD18" s="36"/>
      <c r="AE18" s="36"/>
    </row>
    <row r="19" spans="1:31" x14ac:dyDescent="0.2">
      <c r="A19" s="53"/>
      <c r="B19" s="54"/>
      <c r="C19" s="54"/>
      <c r="D19" s="117"/>
      <c r="E19" s="117"/>
      <c r="F19" s="54"/>
      <c r="W19" s="40"/>
      <c r="X19" s="40"/>
      <c r="Y19" s="40"/>
      <c r="AD19" s="36"/>
      <c r="AE19" s="36"/>
    </row>
    <row r="20" spans="1:31" x14ac:dyDescent="0.2">
      <c r="A20" s="53"/>
      <c r="B20" s="54"/>
      <c r="C20" s="54"/>
      <c r="D20" s="117"/>
      <c r="E20" s="117"/>
      <c r="F20" s="54"/>
      <c r="W20" s="40"/>
      <c r="X20" s="40"/>
      <c r="Y20" s="40"/>
      <c r="AD20" s="36"/>
      <c r="AE20" s="36"/>
    </row>
    <row r="21" spans="1:31" x14ac:dyDescent="0.2">
      <c r="A21" s="53"/>
      <c r="B21" s="54"/>
      <c r="C21" s="54"/>
      <c r="D21" s="117"/>
      <c r="E21" s="117"/>
      <c r="F21" s="54"/>
      <c r="W21" s="40"/>
      <c r="X21" s="40"/>
      <c r="Y21" s="40"/>
      <c r="AD21" s="36"/>
      <c r="AE21" s="36"/>
    </row>
    <row r="22" spans="1:31" x14ac:dyDescent="0.2">
      <c r="A22" s="53"/>
      <c r="B22" s="54"/>
      <c r="C22" s="54"/>
      <c r="D22" s="117"/>
      <c r="E22" s="117"/>
      <c r="F22" s="54"/>
      <c r="W22" s="40"/>
      <c r="X22" s="40"/>
      <c r="Y22" s="40"/>
      <c r="AD22" s="36"/>
      <c r="AE22" s="36"/>
    </row>
    <row r="23" spans="1:31" x14ac:dyDescent="0.2">
      <c r="A23" s="53"/>
      <c r="B23" s="54"/>
      <c r="C23" s="54"/>
      <c r="D23" s="117"/>
      <c r="E23" s="117"/>
      <c r="F23" s="54"/>
      <c r="W23" s="40"/>
      <c r="X23" s="40"/>
      <c r="Y23" s="40"/>
      <c r="AD23" s="36"/>
      <c r="AE23" s="36"/>
    </row>
    <row r="24" spans="1:31" x14ac:dyDescent="0.2">
      <c r="A24" s="53"/>
      <c r="B24" s="54"/>
      <c r="C24" s="54"/>
      <c r="D24" s="117"/>
      <c r="E24" s="117"/>
      <c r="F24" s="54"/>
      <c r="W24" s="40"/>
      <c r="X24" s="40"/>
      <c r="Y24" s="40"/>
      <c r="AD24" s="36"/>
      <c r="AE24" s="36"/>
    </row>
    <row r="25" spans="1:31" x14ac:dyDescent="0.2">
      <c r="A25" s="53"/>
      <c r="B25" s="54"/>
      <c r="C25" s="54"/>
      <c r="D25" s="117"/>
      <c r="E25" s="117"/>
      <c r="F25" s="54"/>
      <c r="W25" s="40"/>
      <c r="X25" s="40"/>
      <c r="Y25" s="40"/>
      <c r="AD25" s="36"/>
      <c r="AE25" s="36"/>
    </row>
    <row r="26" spans="1:31" x14ac:dyDescent="0.2">
      <c r="A26" s="53"/>
      <c r="B26" s="54"/>
      <c r="C26" s="54"/>
      <c r="D26" s="117"/>
      <c r="E26" s="117"/>
      <c r="F26" s="54"/>
      <c r="W26" s="40"/>
      <c r="X26" s="40"/>
      <c r="Y26" s="40"/>
      <c r="AD26" s="36"/>
      <c r="AE26" s="36"/>
    </row>
    <row r="27" spans="1:31" x14ac:dyDescent="0.2">
      <c r="A27" s="53"/>
      <c r="B27" s="54"/>
      <c r="C27" s="54"/>
      <c r="D27" s="117"/>
      <c r="E27" s="117"/>
      <c r="F27" s="54"/>
      <c r="W27" s="40"/>
      <c r="X27" s="40"/>
      <c r="Y27" s="40"/>
      <c r="AD27" s="36"/>
      <c r="AE27" s="36"/>
    </row>
    <row r="28" spans="1:31" x14ac:dyDescent="0.2">
      <c r="A28" s="53"/>
      <c r="B28" s="54"/>
      <c r="C28" s="54"/>
      <c r="D28" s="117"/>
      <c r="E28" s="117"/>
      <c r="F28" s="54"/>
      <c r="W28" s="40"/>
      <c r="X28" s="40"/>
      <c r="Y28" s="40"/>
      <c r="AD28" s="36"/>
      <c r="AE28" s="36"/>
    </row>
    <row r="29" spans="1:31" x14ac:dyDescent="0.2">
      <c r="A29" s="53"/>
      <c r="B29" s="54"/>
      <c r="C29" s="54"/>
      <c r="D29" s="117"/>
      <c r="E29" s="117"/>
      <c r="F29" s="54"/>
      <c r="W29" s="40"/>
      <c r="X29" s="40"/>
      <c r="Y29" s="40"/>
      <c r="AD29" s="36"/>
      <c r="AE29" s="36"/>
    </row>
    <row r="30" spans="1:31" x14ac:dyDescent="0.2">
      <c r="A30" s="53"/>
      <c r="B30" s="54"/>
      <c r="C30" s="54"/>
      <c r="D30" s="117"/>
      <c r="E30" s="117"/>
      <c r="F30" s="54"/>
      <c r="W30" s="40"/>
      <c r="X30" s="40"/>
      <c r="Y30" s="40"/>
      <c r="AD30" s="36"/>
      <c r="AE30" s="36"/>
    </row>
    <row r="31" spans="1:31" x14ac:dyDescent="0.2">
      <c r="A31" s="53"/>
      <c r="B31" s="54"/>
      <c r="C31" s="54"/>
      <c r="D31" s="117"/>
      <c r="E31" s="117"/>
      <c r="F31" s="54"/>
      <c r="W31" s="40"/>
      <c r="X31" s="40"/>
      <c r="Y31" s="40"/>
      <c r="AD31" s="36"/>
      <c r="AE31" s="36"/>
    </row>
    <row r="32" spans="1:31" x14ac:dyDescent="0.2">
      <c r="A32" s="53"/>
      <c r="B32" s="54"/>
      <c r="C32" s="54"/>
      <c r="D32" s="117"/>
      <c r="E32" s="117"/>
      <c r="F32" s="54"/>
      <c r="W32" s="40"/>
      <c r="X32" s="40"/>
      <c r="Y32" s="40"/>
      <c r="AD32" s="36"/>
      <c r="AE32" s="36"/>
    </row>
    <row r="33" spans="1:31" x14ac:dyDescent="0.2">
      <c r="A33" s="53"/>
      <c r="B33" s="54"/>
      <c r="C33" s="54"/>
      <c r="D33" s="117"/>
      <c r="E33" s="117"/>
      <c r="F33" s="54"/>
      <c r="W33" s="40"/>
      <c r="X33" s="40"/>
      <c r="Y33" s="40"/>
      <c r="AD33" s="36"/>
      <c r="AE33" s="36"/>
    </row>
    <row r="34" spans="1:31" x14ac:dyDescent="0.2">
      <c r="A34" s="53"/>
      <c r="B34" s="54"/>
      <c r="C34" s="54"/>
      <c r="D34" s="117"/>
      <c r="E34" s="117"/>
      <c r="F34" s="54"/>
      <c r="W34" s="40"/>
      <c r="X34" s="40"/>
      <c r="Y34" s="40"/>
      <c r="AD34" s="36"/>
      <c r="AE34" s="36"/>
    </row>
    <row r="35" spans="1:31" x14ac:dyDescent="0.2">
      <c r="A35" s="53"/>
      <c r="B35" s="54"/>
      <c r="C35" s="54"/>
      <c r="D35" s="117"/>
      <c r="E35" s="117"/>
      <c r="F35" s="54"/>
      <c r="W35" s="40"/>
      <c r="X35" s="40"/>
      <c r="Y35" s="40"/>
      <c r="AD35" s="36"/>
      <c r="AE35" s="36"/>
    </row>
    <row r="36" spans="1:31" x14ac:dyDescent="0.2">
      <c r="A36" s="53"/>
      <c r="B36" s="54"/>
      <c r="C36" s="54"/>
      <c r="D36" s="117"/>
      <c r="E36" s="117"/>
      <c r="F36" s="54"/>
      <c r="W36" s="40"/>
      <c r="X36" s="40"/>
      <c r="Y36" s="40"/>
      <c r="AD36" s="36"/>
      <c r="AE36" s="36"/>
    </row>
    <row r="37" spans="1:31" x14ac:dyDescent="0.2">
      <c r="A37" s="53"/>
      <c r="B37" s="54"/>
      <c r="C37" s="54"/>
      <c r="D37" s="117"/>
      <c r="E37" s="117"/>
      <c r="F37" s="54"/>
      <c r="W37" s="40"/>
      <c r="X37" s="40"/>
      <c r="Y37" s="40"/>
      <c r="AD37" s="36"/>
      <c r="AE37" s="36"/>
    </row>
    <row r="38" spans="1:31" x14ac:dyDescent="0.2">
      <c r="A38" s="53"/>
      <c r="B38" s="54"/>
      <c r="C38" s="54"/>
      <c r="D38" s="117"/>
      <c r="E38" s="117"/>
      <c r="F38" s="54"/>
      <c r="W38" s="40"/>
      <c r="X38" s="40"/>
      <c r="Y38" s="40"/>
      <c r="AD38" s="36"/>
      <c r="AE38" s="36"/>
    </row>
    <row r="39" spans="1:31" x14ac:dyDescent="0.2">
      <c r="A39" s="53"/>
      <c r="B39" s="54"/>
      <c r="C39" s="54"/>
      <c r="D39" s="117"/>
      <c r="E39" s="117"/>
      <c r="F39" s="54"/>
      <c r="W39" s="40"/>
      <c r="X39" s="40"/>
      <c r="Y39" s="40"/>
      <c r="AD39" s="36"/>
      <c r="AE39" s="36"/>
    </row>
    <row r="40" spans="1:31" x14ac:dyDescent="0.2">
      <c r="A40" s="53"/>
      <c r="B40" s="54"/>
      <c r="C40" s="54"/>
      <c r="D40" s="117"/>
      <c r="E40" s="117"/>
      <c r="F40" s="54"/>
      <c r="W40" s="40"/>
      <c r="X40" s="40"/>
      <c r="Y40" s="40"/>
      <c r="AD40" s="36"/>
      <c r="AE40" s="36"/>
    </row>
    <row r="41" spans="1:31" x14ac:dyDescent="0.2">
      <c r="A41" s="53"/>
      <c r="B41" s="54"/>
      <c r="C41" s="54"/>
      <c r="D41" s="117"/>
      <c r="E41" s="117"/>
      <c r="F41" s="54"/>
      <c r="W41" s="40"/>
      <c r="X41" s="40"/>
      <c r="Y41" s="40"/>
      <c r="AD41" s="36"/>
      <c r="AE41" s="36"/>
    </row>
    <row r="42" spans="1:31" x14ac:dyDescent="0.2">
      <c r="A42" s="53"/>
      <c r="B42" s="54"/>
      <c r="C42" s="54"/>
      <c r="D42" s="117"/>
      <c r="E42" s="117"/>
      <c r="F42" s="54"/>
      <c r="W42" s="40"/>
      <c r="X42" s="40"/>
      <c r="Y42" s="40"/>
      <c r="AD42" s="36"/>
      <c r="AE42" s="36"/>
    </row>
    <row r="43" spans="1:31" x14ac:dyDescent="0.2">
      <c r="A43" s="53"/>
      <c r="B43" s="54"/>
      <c r="C43" s="54"/>
      <c r="D43" s="117"/>
      <c r="E43" s="117"/>
      <c r="F43" s="54"/>
      <c r="W43" s="40"/>
      <c r="X43" s="40"/>
      <c r="Y43" s="40"/>
      <c r="AD43" s="36"/>
      <c r="AE43" s="36"/>
    </row>
    <row r="44" spans="1:31" x14ac:dyDescent="0.2">
      <c r="A44" s="53"/>
      <c r="B44" s="54"/>
      <c r="C44" s="54"/>
      <c r="D44" s="117"/>
      <c r="E44" s="117"/>
      <c r="F44" s="54"/>
      <c r="W44" s="40"/>
      <c r="X44" s="40"/>
      <c r="Y44" s="40"/>
      <c r="AD44" s="36"/>
      <c r="AE44" s="36"/>
    </row>
    <row r="45" spans="1:31" x14ac:dyDescent="0.2">
      <c r="A45" s="53"/>
      <c r="B45" s="54"/>
      <c r="C45" s="54"/>
      <c r="D45" s="117"/>
      <c r="E45" s="117"/>
      <c r="F45" s="54"/>
      <c r="W45" s="40"/>
      <c r="X45" s="40"/>
      <c r="Y45" s="40"/>
      <c r="AD45" s="36"/>
      <c r="AE45" s="36"/>
    </row>
    <row r="46" spans="1:31" x14ac:dyDescent="0.2">
      <c r="A46" s="53"/>
      <c r="B46" s="54"/>
      <c r="C46" s="54"/>
      <c r="D46" s="117"/>
      <c r="E46" s="117"/>
      <c r="F46" s="54"/>
      <c r="W46" s="40"/>
      <c r="X46" s="40"/>
      <c r="Y46" s="40"/>
      <c r="AD46" s="36"/>
      <c r="AE46" s="36"/>
    </row>
    <row r="47" spans="1:31" x14ac:dyDescent="0.2">
      <c r="A47" s="53"/>
      <c r="B47" s="54"/>
      <c r="C47" s="54"/>
      <c r="D47" s="117"/>
      <c r="E47" s="117"/>
      <c r="F47" s="54"/>
      <c r="W47" s="40"/>
      <c r="X47" s="40"/>
      <c r="Y47" s="40"/>
      <c r="AD47" s="36"/>
      <c r="AE47" s="36"/>
    </row>
    <row r="48" spans="1:31" x14ac:dyDescent="0.2">
      <c r="A48" s="53"/>
      <c r="B48" s="54"/>
      <c r="C48" s="54"/>
      <c r="D48" s="117"/>
      <c r="E48" s="117"/>
      <c r="F48" s="54"/>
      <c r="W48" s="40"/>
      <c r="X48" s="40"/>
      <c r="Y48" s="40"/>
      <c r="AD48" s="36"/>
      <c r="AE48" s="36"/>
    </row>
    <row r="49" spans="1:31" x14ac:dyDescent="0.2">
      <c r="A49" s="53"/>
      <c r="B49" s="54"/>
      <c r="C49" s="54"/>
      <c r="D49" s="117"/>
      <c r="E49" s="117"/>
      <c r="F49" s="54"/>
      <c r="W49" s="40"/>
      <c r="X49" s="40"/>
      <c r="Y49" s="40"/>
      <c r="AD49" s="36"/>
      <c r="AE49" s="36"/>
    </row>
    <row r="50" spans="1:31" x14ac:dyDescent="0.2">
      <c r="A50" s="53"/>
      <c r="B50" s="54"/>
      <c r="C50" s="54"/>
      <c r="D50" s="117"/>
      <c r="E50" s="117"/>
      <c r="F50" s="54"/>
      <c r="W50" s="40"/>
      <c r="X50" s="40"/>
      <c r="Y50" s="40"/>
      <c r="AD50" s="36"/>
      <c r="AE50" s="36"/>
    </row>
    <row r="51" spans="1:31" x14ac:dyDescent="0.2">
      <c r="A51" s="53"/>
      <c r="B51" s="54"/>
      <c r="C51" s="54"/>
      <c r="D51" s="117"/>
      <c r="E51" s="117"/>
      <c r="F51" s="54"/>
      <c r="W51" s="40"/>
      <c r="X51" s="40"/>
      <c r="Y51" s="40"/>
      <c r="AD51" s="36"/>
      <c r="AE51" s="36"/>
    </row>
    <row r="52" spans="1:31" x14ac:dyDescent="0.2">
      <c r="A52" s="53"/>
      <c r="B52" s="54"/>
      <c r="C52" s="54"/>
      <c r="D52" s="117"/>
      <c r="E52" s="117"/>
      <c r="F52" s="54"/>
      <c r="W52" s="40"/>
      <c r="X52" s="40"/>
      <c r="Y52" s="40"/>
      <c r="AD52" s="36"/>
      <c r="AE52" s="36"/>
    </row>
    <row r="53" spans="1:31" x14ac:dyDescent="0.2">
      <c r="A53" s="53"/>
      <c r="B53" s="54"/>
      <c r="C53" s="54"/>
      <c r="D53" s="117"/>
      <c r="E53" s="117"/>
      <c r="F53" s="54"/>
      <c r="W53" s="40"/>
      <c r="X53" s="40"/>
      <c r="Y53" s="40"/>
      <c r="AD53" s="36"/>
      <c r="AE53" s="36"/>
    </row>
    <row r="54" spans="1:31" x14ac:dyDescent="0.2">
      <c r="A54" s="53"/>
      <c r="B54" s="54"/>
      <c r="C54" s="54"/>
      <c r="D54" s="117"/>
      <c r="E54" s="117"/>
      <c r="F54" s="54"/>
      <c r="W54" s="40"/>
      <c r="X54" s="40"/>
      <c r="Y54" s="40"/>
      <c r="AD54" s="36"/>
      <c r="AE54" s="36"/>
    </row>
    <row r="55" spans="1:31" x14ac:dyDescent="0.2">
      <c r="A55" s="53"/>
      <c r="B55" s="54"/>
      <c r="C55" s="54"/>
      <c r="D55" s="117"/>
      <c r="E55" s="117"/>
      <c r="F55" s="54"/>
      <c r="W55" s="40"/>
      <c r="X55" s="40"/>
      <c r="Y55" s="40"/>
      <c r="AD55" s="36"/>
      <c r="AE55" s="36"/>
    </row>
    <row r="56" spans="1:31" x14ac:dyDescent="0.2">
      <c r="A56" s="53"/>
      <c r="B56" s="54"/>
      <c r="C56" s="54"/>
      <c r="D56" s="117"/>
      <c r="E56" s="117"/>
      <c r="F56" s="54"/>
      <c r="W56" s="40"/>
      <c r="X56" s="40"/>
      <c r="Y56" s="40"/>
      <c r="AD56" s="36"/>
      <c r="AE56" s="36"/>
    </row>
    <row r="57" spans="1:31" x14ac:dyDescent="0.2">
      <c r="A57" s="53"/>
      <c r="B57" s="54"/>
      <c r="C57" s="54"/>
      <c r="D57" s="117"/>
      <c r="E57" s="117"/>
      <c r="F57" s="54"/>
      <c r="W57" s="40"/>
      <c r="X57" s="40"/>
      <c r="Y57" s="40"/>
      <c r="AD57" s="36"/>
      <c r="AE57" s="36"/>
    </row>
    <row r="58" spans="1:31" x14ac:dyDescent="0.2">
      <c r="A58" s="53"/>
      <c r="B58" s="54"/>
      <c r="C58" s="54"/>
      <c r="D58" s="117"/>
      <c r="E58" s="117"/>
      <c r="F58" s="54"/>
      <c r="W58" s="40"/>
      <c r="X58" s="40"/>
      <c r="Y58" s="40"/>
      <c r="AD58" s="36"/>
      <c r="AE58" s="36"/>
    </row>
    <row r="59" spans="1:31" x14ac:dyDescent="0.2">
      <c r="A59" s="53"/>
      <c r="B59" s="54"/>
      <c r="C59" s="54"/>
      <c r="D59" s="117"/>
      <c r="E59" s="117"/>
      <c r="F59" s="54"/>
      <c r="W59" s="40"/>
      <c r="X59" s="40"/>
      <c r="Y59" s="40"/>
      <c r="AD59" s="36"/>
      <c r="AE59" s="36"/>
    </row>
    <row r="60" spans="1:31" x14ac:dyDescent="0.2">
      <c r="A60" s="53"/>
      <c r="B60" s="54"/>
      <c r="C60" s="54"/>
      <c r="D60" s="117"/>
      <c r="E60" s="117"/>
      <c r="F60" s="54"/>
      <c r="W60" s="40"/>
      <c r="X60" s="40"/>
      <c r="Y60" s="40"/>
      <c r="AD60" s="36"/>
      <c r="AE60" s="36"/>
    </row>
    <row r="61" spans="1:31" x14ac:dyDescent="0.2">
      <c r="A61" s="53"/>
      <c r="B61" s="54"/>
      <c r="C61" s="54"/>
      <c r="D61" s="117"/>
      <c r="E61" s="117"/>
      <c r="F61" s="54"/>
      <c r="W61" s="40"/>
      <c r="X61" s="40"/>
      <c r="Y61" s="40"/>
      <c r="AD61" s="36"/>
      <c r="AE61" s="36"/>
    </row>
    <row r="62" spans="1:31" x14ac:dyDescent="0.2">
      <c r="A62" s="53"/>
      <c r="B62" s="54"/>
      <c r="C62" s="54"/>
      <c r="D62" s="117"/>
      <c r="E62" s="117"/>
      <c r="F62" s="54"/>
      <c r="W62" s="40"/>
      <c r="X62" s="40"/>
      <c r="Y62" s="40"/>
      <c r="AD62" s="36"/>
      <c r="AE62" s="36"/>
    </row>
    <row r="63" spans="1:31" x14ac:dyDescent="0.2">
      <c r="A63" s="53"/>
      <c r="B63" s="54"/>
      <c r="C63" s="54"/>
      <c r="D63" s="117"/>
      <c r="E63" s="117"/>
      <c r="F63" s="54"/>
      <c r="W63" s="40"/>
      <c r="X63" s="40"/>
      <c r="Y63" s="40"/>
      <c r="AD63" s="36"/>
      <c r="AE63" s="36"/>
    </row>
    <row r="64" spans="1:31" x14ac:dyDescent="0.2">
      <c r="A64" s="53"/>
      <c r="B64" s="54"/>
      <c r="C64" s="54"/>
      <c r="D64" s="117"/>
      <c r="E64" s="117"/>
      <c r="F64" s="54"/>
      <c r="W64" s="40"/>
      <c r="X64" s="40"/>
      <c r="Y64" s="40"/>
      <c r="AD64" s="36"/>
      <c r="AE64" s="36"/>
    </row>
    <row r="65" spans="1:31" x14ac:dyDescent="0.2">
      <c r="A65" s="53"/>
      <c r="B65" s="54"/>
      <c r="C65" s="54"/>
      <c r="D65" s="117"/>
      <c r="E65" s="117"/>
      <c r="F65" s="54"/>
      <c r="W65" s="40"/>
      <c r="X65" s="40"/>
      <c r="Y65" s="40"/>
      <c r="AD65" s="36"/>
      <c r="AE65" s="36"/>
    </row>
    <row r="66" spans="1:31" x14ac:dyDescent="0.2">
      <c r="A66" s="53"/>
      <c r="B66" s="54"/>
      <c r="C66" s="54"/>
      <c r="D66" s="117"/>
      <c r="E66" s="117"/>
      <c r="F66" s="54"/>
      <c r="W66" s="40"/>
      <c r="X66" s="40"/>
      <c r="Y66" s="40"/>
      <c r="AD66" s="36"/>
      <c r="AE66" s="36"/>
    </row>
    <row r="67" spans="1:31" x14ac:dyDescent="0.2">
      <c r="A67" s="53"/>
      <c r="B67" s="54"/>
      <c r="C67" s="54"/>
      <c r="D67" s="117"/>
      <c r="E67" s="117"/>
      <c r="F67" s="54"/>
      <c r="W67" s="40"/>
      <c r="X67" s="40"/>
      <c r="Y67" s="40"/>
      <c r="AD67" s="36"/>
      <c r="AE67" s="36"/>
    </row>
    <row r="68" spans="1:31" x14ac:dyDescent="0.2">
      <c r="A68" s="53"/>
      <c r="B68" s="54"/>
      <c r="C68" s="54"/>
      <c r="D68" s="117"/>
      <c r="E68" s="117"/>
      <c r="F68" s="54"/>
      <c r="W68" s="40"/>
      <c r="X68" s="40"/>
      <c r="Y68" s="40"/>
      <c r="AD68" s="36"/>
      <c r="AE68" s="36"/>
    </row>
    <row r="69" spans="1:31" x14ac:dyDescent="0.2">
      <c r="A69" s="53"/>
      <c r="B69" s="54"/>
      <c r="C69" s="54"/>
      <c r="D69" s="117"/>
      <c r="E69" s="117"/>
      <c r="F69" s="54"/>
      <c r="W69" s="40"/>
      <c r="X69" s="40"/>
      <c r="Y69" s="40"/>
      <c r="AD69" s="36"/>
      <c r="AE69" s="36"/>
    </row>
    <row r="70" spans="1:31" x14ac:dyDescent="0.2">
      <c r="A70" s="53"/>
      <c r="B70" s="54"/>
      <c r="C70" s="54"/>
      <c r="D70" s="117"/>
      <c r="E70" s="117"/>
      <c r="F70" s="54"/>
      <c r="W70" s="40"/>
      <c r="X70" s="40"/>
      <c r="Y70" s="40"/>
      <c r="AD70" s="36"/>
      <c r="AE70" s="36"/>
    </row>
    <row r="71" spans="1:31" x14ac:dyDescent="0.2">
      <c r="A71" s="53"/>
      <c r="B71" s="54"/>
      <c r="C71" s="54"/>
      <c r="D71" s="117"/>
      <c r="E71" s="117"/>
      <c r="F71" s="54"/>
      <c r="W71" s="40"/>
      <c r="X71" s="40"/>
      <c r="Y71" s="40"/>
      <c r="AD71" s="36"/>
      <c r="AE71" s="36"/>
    </row>
    <row r="72" spans="1:31" x14ac:dyDescent="0.2">
      <c r="A72" s="53"/>
      <c r="B72" s="54"/>
      <c r="C72" s="54"/>
      <c r="D72" s="117"/>
      <c r="E72" s="117"/>
      <c r="F72" s="54"/>
      <c r="W72" s="40"/>
      <c r="X72" s="40"/>
      <c r="Y72" s="40"/>
      <c r="AD72" s="36"/>
      <c r="AE72" s="36"/>
    </row>
    <row r="73" spans="1:31" x14ac:dyDescent="0.2">
      <c r="A73" s="53"/>
      <c r="B73" s="54"/>
      <c r="C73" s="54"/>
      <c r="D73" s="117"/>
      <c r="E73" s="117"/>
      <c r="F73" s="54"/>
      <c r="W73" s="40"/>
      <c r="X73" s="40"/>
      <c r="Y73" s="40"/>
      <c r="AD73" s="36"/>
      <c r="AE73" s="36"/>
    </row>
    <row r="74" spans="1:31" x14ac:dyDescent="0.2">
      <c r="A74" s="53"/>
      <c r="B74" s="54"/>
      <c r="C74" s="54"/>
      <c r="D74" s="117"/>
      <c r="E74" s="117"/>
      <c r="F74" s="54"/>
      <c r="W74" s="40"/>
      <c r="X74" s="40"/>
      <c r="Y74" s="40"/>
      <c r="AD74" s="36"/>
      <c r="AE74" s="36"/>
    </row>
    <row r="75" spans="1:31" x14ac:dyDescent="0.2">
      <c r="A75" s="53"/>
      <c r="B75" s="54"/>
      <c r="C75" s="54"/>
      <c r="D75" s="117"/>
      <c r="E75" s="117"/>
      <c r="F75" s="54"/>
      <c r="W75" s="40"/>
      <c r="X75" s="40"/>
      <c r="Y75" s="40"/>
      <c r="AD75" s="36"/>
      <c r="AE75" s="36"/>
    </row>
    <row r="76" spans="1:31" x14ac:dyDescent="0.2">
      <c r="A76" s="53"/>
      <c r="B76" s="54"/>
      <c r="C76" s="54"/>
      <c r="D76" s="117"/>
      <c r="E76" s="117"/>
      <c r="F76" s="54"/>
      <c r="W76" s="40"/>
      <c r="X76" s="40"/>
      <c r="Y76" s="40"/>
      <c r="AD76" s="36"/>
      <c r="AE76" s="36"/>
    </row>
    <row r="77" spans="1:31" x14ac:dyDescent="0.2">
      <c r="A77" s="53"/>
      <c r="B77" s="54"/>
      <c r="C77" s="54"/>
      <c r="D77" s="117"/>
      <c r="E77" s="117"/>
      <c r="F77" s="54"/>
      <c r="W77" s="40"/>
      <c r="X77" s="40"/>
      <c r="Y77" s="40"/>
      <c r="AD77" s="36"/>
      <c r="AE77" s="36"/>
    </row>
    <row r="78" spans="1:31" x14ac:dyDescent="0.2">
      <c r="A78" s="53"/>
      <c r="B78" s="54"/>
      <c r="C78" s="54"/>
      <c r="D78" s="117"/>
      <c r="E78" s="117"/>
      <c r="F78" s="54"/>
      <c r="W78" s="40"/>
      <c r="X78" s="40"/>
      <c r="Y78" s="40"/>
      <c r="AD78" s="36"/>
      <c r="AE78" s="36"/>
    </row>
    <row r="79" spans="1:31" x14ac:dyDescent="0.2">
      <c r="A79" s="53"/>
      <c r="B79" s="54"/>
      <c r="C79" s="54"/>
      <c r="D79" s="117"/>
      <c r="E79" s="117"/>
      <c r="F79" s="54"/>
      <c r="W79" s="40"/>
      <c r="X79" s="40"/>
      <c r="Y79" s="40"/>
      <c r="AD79" s="36"/>
      <c r="AE79" s="36"/>
    </row>
    <row r="80" spans="1:31" x14ac:dyDescent="0.2">
      <c r="A80" s="53"/>
      <c r="B80" s="54"/>
      <c r="C80" s="54"/>
      <c r="D80" s="117"/>
      <c r="E80" s="117"/>
      <c r="F80" s="54"/>
      <c r="W80" s="40"/>
      <c r="X80" s="40"/>
      <c r="Y80" s="40"/>
      <c r="AD80" s="36"/>
      <c r="AE80" s="36"/>
    </row>
    <row r="81" spans="1:31" x14ac:dyDescent="0.2">
      <c r="A81" s="53"/>
      <c r="B81" s="54"/>
      <c r="C81" s="54"/>
      <c r="D81" s="117"/>
      <c r="E81" s="117"/>
      <c r="F81" s="54"/>
      <c r="W81" s="40"/>
      <c r="X81" s="40"/>
      <c r="Y81" s="40"/>
      <c r="AD81" s="36"/>
      <c r="AE81" s="36"/>
    </row>
    <row r="82" spans="1:31" x14ac:dyDescent="0.2">
      <c r="A82" s="53"/>
      <c r="B82" s="54"/>
      <c r="C82" s="54"/>
      <c r="D82" s="117"/>
      <c r="E82" s="117"/>
      <c r="F82" s="54"/>
      <c r="W82" s="40"/>
      <c r="X82" s="40"/>
      <c r="Y82" s="40"/>
      <c r="AD82" s="36"/>
      <c r="AE82" s="36"/>
    </row>
    <row r="83" spans="1:31" x14ac:dyDescent="0.2">
      <c r="A83" s="53"/>
      <c r="B83" s="54"/>
      <c r="C83" s="54"/>
      <c r="D83" s="117"/>
      <c r="E83" s="117"/>
      <c r="F83" s="54"/>
      <c r="W83" s="40"/>
      <c r="X83" s="40"/>
      <c r="Y83" s="40"/>
      <c r="AD83" s="36"/>
      <c r="AE83" s="36"/>
    </row>
    <row r="84" spans="1:31" x14ac:dyDescent="0.2">
      <c r="A84" s="53"/>
      <c r="B84" s="54"/>
      <c r="C84" s="54"/>
      <c r="D84" s="117"/>
      <c r="E84" s="117"/>
      <c r="F84" s="54"/>
      <c r="W84" s="40"/>
      <c r="X84" s="40"/>
      <c r="Y84" s="40"/>
      <c r="AD84" s="36"/>
      <c r="AE84" s="36"/>
    </row>
    <row r="85" spans="1:31" x14ac:dyDescent="0.2">
      <c r="A85" s="53"/>
      <c r="B85" s="54"/>
      <c r="C85" s="54"/>
      <c r="D85" s="117"/>
      <c r="E85" s="117"/>
      <c r="F85" s="54"/>
      <c r="W85" s="40"/>
      <c r="X85" s="40"/>
      <c r="Y85" s="40"/>
      <c r="AD85" s="36"/>
      <c r="AE85" s="36"/>
    </row>
    <row r="86" spans="1:31" x14ac:dyDescent="0.2">
      <c r="A86" s="53"/>
      <c r="B86" s="54"/>
      <c r="C86" s="54"/>
      <c r="D86" s="117"/>
      <c r="E86" s="117"/>
      <c r="F86" s="54"/>
      <c r="W86" s="40"/>
      <c r="X86" s="40"/>
      <c r="Y86" s="40"/>
      <c r="AD86" s="36"/>
      <c r="AE86" s="36"/>
    </row>
    <row r="87" spans="1:31" x14ac:dyDescent="0.2">
      <c r="A87" s="53"/>
      <c r="B87" s="54"/>
      <c r="C87" s="54"/>
      <c r="D87" s="117"/>
      <c r="E87" s="117"/>
      <c r="F87" s="54"/>
      <c r="W87" s="40"/>
      <c r="X87" s="40"/>
      <c r="Y87" s="40"/>
      <c r="AD87" s="36"/>
      <c r="AE87" s="36"/>
    </row>
    <row r="88" spans="1:31" x14ac:dyDescent="0.2">
      <c r="A88" s="53"/>
      <c r="B88" s="54"/>
      <c r="C88" s="54"/>
      <c r="D88" s="117"/>
      <c r="E88" s="117"/>
      <c r="F88" s="54"/>
      <c r="W88" s="40"/>
      <c r="X88" s="40"/>
      <c r="Y88" s="40"/>
      <c r="AD88" s="36"/>
      <c r="AE88" s="36"/>
    </row>
    <row r="89" spans="1:31" x14ac:dyDescent="0.2">
      <c r="A89" s="53"/>
      <c r="B89" s="54"/>
      <c r="C89" s="54"/>
      <c r="D89" s="117"/>
      <c r="E89" s="117"/>
      <c r="F89" s="54"/>
      <c r="W89" s="40"/>
      <c r="X89" s="40"/>
      <c r="Y89" s="40"/>
      <c r="AD89" s="36"/>
      <c r="AE89" s="36"/>
    </row>
    <row r="90" spans="1:31" x14ac:dyDescent="0.2">
      <c r="A90" s="53"/>
      <c r="B90" s="54"/>
      <c r="C90" s="54"/>
      <c r="D90" s="117"/>
      <c r="E90" s="117"/>
      <c r="F90" s="54"/>
      <c r="W90" s="40"/>
      <c r="X90" s="40"/>
      <c r="Y90" s="40"/>
      <c r="AD90" s="36"/>
      <c r="AE90" s="36"/>
    </row>
    <row r="91" spans="1:31" x14ac:dyDescent="0.2">
      <c r="A91" s="53"/>
      <c r="B91" s="54"/>
      <c r="C91" s="54"/>
      <c r="D91" s="117"/>
      <c r="E91" s="117"/>
      <c r="F91" s="54"/>
      <c r="W91" s="40"/>
      <c r="X91" s="40"/>
      <c r="Y91" s="40"/>
      <c r="AD91" s="36"/>
      <c r="AE91" s="36"/>
    </row>
    <row r="92" spans="1:31" x14ac:dyDescent="0.2">
      <c r="A92" s="53"/>
      <c r="B92" s="54"/>
      <c r="C92" s="54"/>
      <c r="D92" s="117"/>
      <c r="E92" s="117"/>
      <c r="F92" s="54"/>
      <c r="W92" s="40"/>
      <c r="X92" s="40"/>
      <c r="Y92" s="40"/>
      <c r="AD92" s="36"/>
      <c r="AE92" s="36"/>
    </row>
    <row r="93" spans="1:31" x14ac:dyDescent="0.2">
      <c r="A93" s="53"/>
      <c r="B93" s="54"/>
      <c r="C93" s="54"/>
      <c r="D93" s="117"/>
      <c r="E93" s="117"/>
      <c r="F93" s="54"/>
      <c r="W93" s="40"/>
      <c r="X93" s="40"/>
      <c r="Y93" s="40"/>
      <c r="AD93" s="36"/>
      <c r="AE93" s="36"/>
    </row>
    <row r="94" spans="1:31" x14ac:dyDescent="0.2">
      <c r="A94" s="53"/>
      <c r="B94" s="54"/>
      <c r="C94" s="54"/>
      <c r="D94" s="117"/>
      <c r="E94" s="117"/>
      <c r="F94" s="54"/>
      <c r="W94" s="40"/>
      <c r="X94" s="40"/>
      <c r="Y94" s="40"/>
      <c r="AD94" s="36"/>
      <c r="AE94" s="36"/>
    </row>
    <row r="95" spans="1:31" x14ac:dyDescent="0.2">
      <c r="A95" s="53"/>
      <c r="B95" s="54"/>
      <c r="C95" s="54"/>
      <c r="D95" s="117"/>
      <c r="E95" s="117"/>
      <c r="F95" s="54"/>
      <c r="W95" s="40"/>
      <c r="X95" s="40"/>
      <c r="Y95" s="40"/>
      <c r="AD95" s="36"/>
      <c r="AE95" s="36"/>
    </row>
    <row r="96" spans="1:31" x14ac:dyDescent="0.2">
      <c r="A96" s="53"/>
      <c r="B96" s="54"/>
      <c r="C96" s="54"/>
      <c r="D96" s="117"/>
      <c r="E96" s="117"/>
      <c r="F96" s="54"/>
      <c r="W96" s="40"/>
      <c r="X96" s="40"/>
      <c r="Y96" s="40"/>
      <c r="AD96" s="36"/>
      <c r="AE96" s="36"/>
    </row>
    <row r="97" spans="1:31" x14ac:dyDescent="0.2">
      <c r="A97" s="53"/>
      <c r="B97" s="54"/>
      <c r="C97" s="54"/>
      <c r="D97" s="117"/>
      <c r="E97" s="117"/>
      <c r="F97" s="54"/>
      <c r="W97" s="40"/>
      <c r="X97" s="40"/>
      <c r="Y97" s="40"/>
      <c r="AD97" s="36"/>
      <c r="AE97" s="36"/>
    </row>
    <row r="98" spans="1:31" x14ac:dyDescent="0.2">
      <c r="A98" s="53"/>
      <c r="B98" s="54"/>
      <c r="C98" s="54"/>
      <c r="D98" s="117"/>
      <c r="E98" s="117"/>
      <c r="F98" s="54"/>
      <c r="W98" s="40"/>
      <c r="X98" s="40"/>
      <c r="Y98" s="40"/>
      <c r="AD98" s="36"/>
      <c r="AE98" s="36"/>
    </row>
    <row r="99" spans="1:31" x14ac:dyDescent="0.2">
      <c r="A99" s="53"/>
      <c r="B99" s="54"/>
      <c r="C99" s="54"/>
      <c r="D99" s="117"/>
      <c r="E99" s="117"/>
      <c r="F99" s="54"/>
      <c r="W99" s="40"/>
      <c r="X99" s="40"/>
      <c r="Y99" s="40"/>
      <c r="AD99" s="36"/>
      <c r="AE99" s="36"/>
    </row>
    <row r="100" spans="1:31" x14ac:dyDescent="0.2">
      <c r="A100" s="53"/>
      <c r="B100" s="54"/>
      <c r="C100" s="54"/>
      <c r="D100" s="117"/>
      <c r="E100" s="117"/>
      <c r="F100" s="54"/>
      <c r="W100" s="40"/>
      <c r="X100" s="40"/>
      <c r="Y100" s="40"/>
      <c r="AD100" s="36"/>
      <c r="AE100" s="36"/>
    </row>
    <row r="101" spans="1:31" x14ac:dyDescent="0.2">
      <c r="A101" s="53"/>
      <c r="B101" s="54"/>
      <c r="C101" s="54"/>
      <c r="D101" s="117"/>
      <c r="E101" s="117"/>
      <c r="F101" s="54"/>
      <c r="W101" s="40"/>
      <c r="X101" s="40"/>
      <c r="Y101" s="40"/>
      <c r="AD101" s="36"/>
      <c r="AE101" s="36"/>
    </row>
    <row r="102" spans="1:31" x14ac:dyDescent="0.2">
      <c r="A102" s="53"/>
      <c r="B102" s="54"/>
      <c r="C102" s="54"/>
      <c r="D102" s="117"/>
      <c r="E102" s="117"/>
      <c r="F102" s="54"/>
      <c r="W102" s="40"/>
      <c r="X102" s="40"/>
      <c r="Y102" s="40"/>
      <c r="AD102" s="36"/>
      <c r="AE102" s="36"/>
    </row>
    <row r="103" spans="1:31" x14ac:dyDescent="0.2">
      <c r="A103" s="53"/>
      <c r="B103" s="54"/>
      <c r="C103" s="54"/>
      <c r="D103" s="117"/>
      <c r="E103" s="117"/>
      <c r="F103" s="54"/>
      <c r="W103" s="40"/>
      <c r="X103" s="40"/>
      <c r="Y103" s="40"/>
      <c r="AD103" s="36"/>
      <c r="AE103" s="36"/>
    </row>
    <row r="104" spans="1:31" x14ac:dyDescent="0.2">
      <c r="A104" s="53"/>
      <c r="B104" s="54"/>
      <c r="C104" s="54"/>
      <c r="D104" s="117"/>
      <c r="E104" s="117"/>
      <c r="F104" s="54"/>
      <c r="W104" s="40"/>
      <c r="X104" s="40"/>
      <c r="Y104" s="40"/>
      <c r="AD104" s="36"/>
      <c r="AE104" s="36"/>
    </row>
    <row r="105" spans="1:31" x14ac:dyDescent="0.2">
      <c r="A105" s="53"/>
      <c r="B105" s="54"/>
      <c r="C105" s="54"/>
      <c r="D105" s="117"/>
      <c r="E105" s="117"/>
      <c r="F105" s="54"/>
      <c r="W105" s="40"/>
      <c r="X105" s="40"/>
      <c r="Y105" s="40"/>
      <c r="AD105" s="36"/>
      <c r="AE105" s="36"/>
    </row>
    <row r="106" spans="1:31" x14ac:dyDescent="0.2">
      <c r="A106" s="53"/>
      <c r="B106" s="54"/>
      <c r="C106" s="54"/>
      <c r="D106" s="117"/>
      <c r="E106" s="117"/>
      <c r="F106" s="54"/>
      <c r="W106" s="40"/>
      <c r="X106" s="40"/>
      <c r="Y106" s="40"/>
      <c r="AD106" s="36"/>
      <c r="AE106" s="36"/>
    </row>
    <row r="107" spans="1:31" x14ac:dyDescent="0.2">
      <c r="A107" s="53"/>
      <c r="B107" s="54"/>
      <c r="C107" s="54"/>
      <c r="D107" s="117"/>
      <c r="E107" s="117"/>
      <c r="F107" s="54"/>
      <c r="W107" s="40"/>
      <c r="X107" s="40"/>
      <c r="Y107" s="40"/>
      <c r="AD107" s="36"/>
      <c r="AE107" s="36"/>
    </row>
    <row r="108" spans="1:31" x14ac:dyDescent="0.2">
      <c r="A108" s="53"/>
      <c r="B108" s="54"/>
      <c r="C108" s="54"/>
      <c r="D108" s="117"/>
      <c r="E108" s="117"/>
      <c r="F108" s="54"/>
      <c r="W108" s="40"/>
      <c r="X108" s="40"/>
      <c r="Y108" s="40"/>
      <c r="AD108" s="36"/>
      <c r="AE108" s="36"/>
    </row>
    <row r="109" spans="1:31" x14ac:dyDescent="0.2">
      <c r="A109" s="53"/>
      <c r="B109" s="54"/>
      <c r="C109" s="54"/>
      <c r="D109" s="117"/>
      <c r="E109" s="117"/>
      <c r="F109" s="54"/>
      <c r="W109" s="40"/>
      <c r="X109" s="40"/>
      <c r="Y109" s="40"/>
      <c r="AD109" s="36"/>
      <c r="AE109" s="36"/>
    </row>
    <row r="110" spans="1:31" x14ac:dyDescent="0.2">
      <c r="A110" s="53"/>
      <c r="B110" s="54"/>
      <c r="C110" s="54"/>
      <c r="D110" s="117"/>
      <c r="E110" s="117"/>
      <c r="F110" s="54"/>
      <c r="W110" s="40"/>
      <c r="X110" s="40"/>
      <c r="Y110" s="40"/>
      <c r="AD110" s="36"/>
      <c r="AE110" s="36"/>
    </row>
    <row r="111" spans="1:31" x14ac:dyDescent="0.2">
      <c r="A111" s="53"/>
      <c r="B111" s="54"/>
      <c r="C111" s="54"/>
      <c r="D111" s="117"/>
      <c r="E111" s="117"/>
      <c r="F111" s="54"/>
      <c r="W111" s="40"/>
      <c r="X111" s="40"/>
      <c r="Y111" s="40"/>
      <c r="AD111" s="36"/>
      <c r="AE111" s="36"/>
    </row>
    <row r="112" spans="1:31" x14ac:dyDescent="0.2">
      <c r="A112" s="53"/>
      <c r="B112" s="54"/>
      <c r="C112" s="54"/>
      <c r="D112" s="117"/>
      <c r="E112" s="117"/>
      <c r="F112" s="54"/>
      <c r="W112" s="40"/>
      <c r="X112" s="40"/>
      <c r="Y112" s="40"/>
      <c r="AD112" s="36"/>
      <c r="AE112" s="36"/>
    </row>
    <row r="113" spans="1:31" x14ac:dyDescent="0.2">
      <c r="A113" s="53"/>
      <c r="B113" s="54"/>
      <c r="C113" s="54"/>
      <c r="D113" s="117"/>
      <c r="E113" s="117"/>
      <c r="F113" s="54"/>
      <c r="W113" s="40"/>
      <c r="X113" s="40"/>
      <c r="Y113" s="40"/>
      <c r="AD113" s="36"/>
      <c r="AE113" s="36"/>
    </row>
    <row r="114" spans="1:31" x14ac:dyDescent="0.2">
      <c r="A114" s="53"/>
      <c r="B114" s="54"/>
      <c r="C114" s="54"/>
      <c r="D114" s="117"/>
      <c r="E114" s="117"/>
      <c r="F114" s="54"/>
      <c r="W114" s="40"/>
      <c r="X114" s="40"/>
      <c r="Y114" s="40"/>
      <c r="AD114" s="36"/>
      <c r="AE114" s="36"/>
    </row>
    <row r="115" spans="1:31" x14ac:dyDescent="0.2">
      <c r="A115" s="53"/>
      <c r="B115" s="54"/>
      <c r="C115" s="54"/>
      <c r="D115" s="117"/>
      <c r="E115" s="117"/>
      <c r="F115" s="54"/>
      <c r="W115" s="40"/>
      <c r="X115" s="40"/>
      <c r="Y115" s="40"/>
      <c r="AD115" s="36"/>
      <c r="AE115" s="36"/>
    </row>
    <row r="116" spans="1:31" x14ac:dyDescent="0.2">
      <c r="A116" s="53"/>
      <c r="B116" s="54"/>
      <c r="C116" s="54"/>
      <c r="D116" s="117"/>
      <c r="E116" s="117"/>
      <c r="F116" s="54"/>
      <c r="W116" s="40"/>
      <c r="X116" s="40"/>
      <c r="Y116" s="40"/>
      <c r="AD116" s="36"/>
      <c r="AE116" s="36"/>
    </row>
    <row r="117" spans="1:31" x14ac:dyDescent="0.2">
      <c r="A117" s="53"/>
      <c r="B117" s="54"/>
      <c r="C117" s="54"/>
      <c r="D117" s="117"/>
      <c r="E117" s="117"/>
      <c r="F117" s="54"/>
      <c r="W117" s="40"/>
      <c r="X117" s="40"/>
      <c r="Y117" s="40"/>
      <c r="AD117" s="36"/>
      <c r="AE117" s="36"/>
    </row>
    <row r="118" spans="1:31" x14ac:dyDescent="0.2">
      <c r="A118" s="53"/>
      <c r="B118" s="54"/>
      <c r="C118" s="54"/>
      <c r="D118" s="117"/>
      <c r="E118" s="117"/>
      <c r="F118" s="54"/>
      <c r="W118" s="40"/>
      <c r="X118" s="40"/>
      <c r="Y118" s="40"/>
      <c r="AD118" s="36"/>
      <c r="AE118" s="36"/>
    </row>
    <row r="119" spans="1:31" x14ac:dyDescent="0.2">
      <c r="A119" s="53"/>
      <c r="B119" s="54"/>
      <c r="C119" s="54"/>
      <c r="D119" s="117"/>
      <c r="E119" s="117"/>
      <c r="F119" s="54"/>
      <c r="W119" s="40"/>
      <c r="X119" s="40"/>
      <c r="Y119" s="40"/>
      <c r="AD119" s="36"/>
      <c r="AE119" s="36"/>
    </row>
    <row r="120" spans="1:31" x14ac:dyDescent="0.2">
      <c r="A120" s="53"/>
      <c r="B120" s="54"/>
      <c r="C120" s="54"/>
      <c r="D120" s="117"/>
      <c r="E120" s="117"/>
      <c r="F120" s="54"/>
      <c r="W120" s="40"/>
      <c r="X120" s="40"/>
      <c r="Y120" s="40"/>
      <c r="AD120" s="36"/>
      <c r="AE120" s="36"/>
    </row>
    <row r="121" spans="1:31" x14ac:dyDescent="0.2">
      <c r="A121" s="53"/>
      <c r="B121" s="54"/>
      <c r="C121" s="54"/>
      <c r="D121" s="117"/>
      <c r="E121" s="117"/>
      <c r="F121" s="54"/>
      <c r="W121" s="40"/>
      <c r="X121" s="40"/>
      <c r="Y121" s="40"/>
      <c r="AD121" s="36"/>
      <c r="AE121" s="36"/>
    </row>
    <row r="122" spans="1:31" x14ac:dyDescent="0.2">
      <c r="A122" s="53"/>
      <c r="B122" s="54"/>
      <c r="C122" s="54"/>
      <c r="D122" s="117"/>
      <c r="E122" s="117"/>
      <c r="F122" s="54"/>
      <c r="W122" s="40"/>
      <c r="X122" s="40"/>
      <c r="Y122" s="40"/>
      <c r="AD122" s="36"/>
      <c r="AE122" s="36"/>
    </row>
    <row r="123" spans="1:31" x14ac:dyDescent="0.2">
      <c r="A123" s="53"/>
      <c r="B123" s="54"/>
      <c r="C123" s="54"/>
      <c r="D123" s="117"/>
      <c r="E123" s="117"/>
      <c r="F123" s="54"/>
      <c r="W123" s="40"/>
      <c r="X123" s="40"/>
      <c r="Y123" s="40"/>
      <c r="AD123" s="36"/>
      <c r="AE123" s="36"/>
    </row>
    <row r="124" spans="1:31" x14ac:dyDescent="0.2">
      <c r="A124" s="53"/>
      <c r="B124" s="54"/>
      <c r="C124" s="54"/>
      <c r="D124" s="117"/>
      <c r="E124" s="117"/>
      <c r="F124" s="54"/>
      <c r="W124" s="40"/>
      <c r="X124" s="40"/>
      <c r="Y124" s="40"/>
      <c r="AD124" s="36"/>
      <c r="AE124" s="36"/>
    </row>
    <row r="125" spans="1:31" x14ac:dyDescent="0.2">
      <c r="A125" s="53"/>
      <c r="B125" s="54"/>
      <c r="C125" s="54"/>
      <c r="D125" s="117"/>
      <c r="E125" s="117"/>
      <c r="F125" s="54"/>
      <c r="W125" s="40"/>
      <c r="X125" s="40"/>
      <c r="Y125" s="40"/>
      <c r="AD125" s="36"/>
      <c r="AE125" s="36"/>
    </row>
    <row r="126" spans="1:31" x14ac:dyDescent="0.2">
      <c r="A126" s="53"/>
      <c r="B126" s="54"/>
      <c r="C126" s="54"/>
      <c r="D126" s="117"/>
      <c r="E126" s="117"/>
      <c r="F126" s="54"/>
      <c r="W126" s="40"/>
      <c r="X126" s="40"/>
      <c r="Y126" s="40"/>
      <c r="AD126" s="36"/>
      <c r="AE126" s="36"/>
    </row>
    <row r="127" spans="1:31" x14ac:dyDescent="0.2">
      <c r="A127" s="53"/>
      <c r="B127" s="54"/>
      <c r="C127" s="54"/>
      <c r="D127" s="117"/>
      <c r="E127" s="117"/>
      <c r="F127" s="54"/>
      <c r="W127" s="40"/>
      <c r="X127" s="40"/>
      <c r="Y127" s="40"/>
      <c r="AD127" s="36"/>
      <c r="AE127" s="36"/>
    </row>
    <row r="128" spans="1:31" x14ac:dyDescent="0.2">
      <c r="A128" s="53"/>
      <c r="B128" s="54"/>
      <c r="C128" s="54"/>
      <c r="D128" s="117"/>
      <c r="E128" s="117"/>
      <c r="F128" s="54"/>
      <c r="W128" s="40"/>
      <c r="X128" s="40"/>
      <c r="Y128" s="40"/>
      <c r="AD128" s="36"/>
      <c r="AE128" s="36"/>
    </row>
    <row r="129" spans="1:31" x14ac:dyDescent="0.2">
      <c r="A129" s="53"/>
      <c r="B129" s="54"/>
      <c r="C129" s="54"/>
      <c r="D129" s="117"/>
      <c r="E129" s="117"/>
      <c r="F129" s="54"/>
      <c r="W129" s="40"/>
      <c r="X129" s="40"/>
      <c r="Y129" s="40"/>
      <c r="AD129" s="36"/>
      <c r="AE129" s="36"/>
    </row>
    <row r="130" spans="1:31" x14ac:dyDescent="0.2">
      <c r="A130" s="53"/>
      <c r="B130" s="54"/>
      <c r="C130" s="54"/>
      <c r="D130" s="117"/>
      <c r="E130" s="117"/>
      <c r="F130" s="54"/>
      <c r="W130" s="40"/>
      <c r="X130" s="40"/>
      <c r="Y130" s="40"/>
      <c r="AD130" s="36"/>
      <c r="AE130" s="36"/>
    </row>
    <row r="131" spans="1:31" x14ac:dyDescent="0.2">
      <c r="A131" s="53"/>
      <c r="B131" s="54"/>
      <c r="C131" s="54"/>
      <c r="D131" s="117"/>
      <c r="E131" s="117"/>
      <c r="F131" s="54"/>
      <c r="W131" s="40"/>
      <c r="X131" s="40"/>
      <c r="Y131" s="40"/>
      <c r="AD131" s="36"/>
      <c r="AE131" s="36"/>
    </row>
    <row r="132" spans="1:31" x14ac:dyDescent="0.2">
      <c r="A132" s="53"/>
      <c r="B132" s="54"/>
      <c r="C132" s="54"/>
      <c r="D132" s="117"/>
      <c r="E132" s="117"/>
      <c r="F132" s="54"/>
      <c r="W132" s="40"/>
      <c r="X132" s="40"/>
      <c r="Y132" s="40"/>
      <c r="AD132" s="36"/>
      <c r="AE132" s="36"/>
    </row>
    <row r="133" spans="1:31" x14ac:dyDescent="0.2">
      <c r="A133" s="53"/>
      <c r="B133" s="54"/>
      <c r="C133" s="54"/>
      <c r="D133" s="117"/>
      <c r="E133" s="117"/>
      <c r="F133" s="54"/>
      <c r="W133" s="40"/>
      <c r="X133" s="40"/>
      <c r="Y133" s="40"/>
      <c r="AD133" s="36"/>
      <c r="AE133" s="36"/>
    </row>
    <row r="134" spans="1:31" x14ac:dyDescent="0.2">
      <c r="A134" s="53"/>
      <c r="B134" s="54"/>
      <c r="C134" s="54"/>
      <c r="D134" s="117"/>
      <c r="E134" s="117"/>
      <c r="F134" s="54"/>
      <c r="W134" s="40"/>
      <c r="X134" s="40"/>
      <c r="Y134" s="40"/>
      <c r="AD134" s="36"/>
      <c r="AE134" s="36"/>
    </row>
    <row r="135" spans="1:31" x14ac:dyDescent="0.2">
      <c r="A135" s="53"/>
      <c r="B135" s="54"/>
      <c r="C135" s="54"/>
      <c r="D135" s="117"/>
      <c r="E135" s="117"/>
      <c r="F135" s="54"/>
      <c r="W135" s="40"/>
      <c r="X135" s="40"/>
      <c r="Y135" s="40"/>
      <c r="AD135" s="36"/>
      <c r="AE135" s="36"/>
    </row>
    <row r="136" spans="1:31" x14ac:dyDescent="0.2">
      <c r="A136" s="53"/>
      <c r="B136" s="54"/>
      <c r="C136" s="54"/>
      <c r="D136" s="117"/>
      <c r="E136" s="117"/>
      <c r="F136" s="54"/>
      <c r="W136" s="40"/>
      <c r="X136" s="40"/>
      <c r="Y136" s="40"/>
      <c r="AD136" s="36"/>
      <c r="AE136" s="36"/>
    </row>
    <row r="137" spans="1:31" x14ac:dyDescent="0.2">
      <c r="A137" s="53"/>
      <c r="B137" s="54"/>
      <c r="C137" s="54"/>
      <c r="D137" s="117"/>
      <c r="E137" s="117"/>
      <c r="F137" s="54"/>
      <c r="W137" s="40"/>
      <c r="X137" s="40"/>
      <c r="Y137" s="40"/>
      <c r="AD137" s="36"/>
      <c r="AE137" s="36"/>
    </row>
    <row r="138" spans="1:31" x14ac:dyDescent="0.2">
      <c r="A138" s="53"/>
      <c r="B138" s="54"/>
      <c r="C138" s="54"/>
      <c r="D138" s="117"/>
      <c r="E138" s="117"/>
      <c r="F138" s="54"/>
      <c r="W138" s="40"/>
      <c r="X138" s="40"/>
      <c r="Y138" s="40"/>
      <c r="AD138" s="36"/>
      <c r="AE138" s="36"/>
    </row>
    <row r="139" spans="1:31" x14ac:dyDescent="0.2">
      <c r="A139" s="53"/>
      <c r="B139" s="54"/>
      <c r="C139" s="54"/>
      <c r="D139" s="117"/>
      <c r="E139" s="117"/>
      <c r="F139" s="54"/>
      <c r="W139" s="40"/>
      <c r="X139" s="40"/>
      <c r="Y139" s="40"/>
      <c r="AD139" s="36"/>
      <c r="AE139" s="36"/>
    </row>
    <row r="140" spans="1:31" x14ac:dyDescent="0.2">
      <c r="A140" s="53"/>
      <c r="B140" s="54"/>
      <c r="C140" s="54"/>
      <c r="D140" s="117"/>
      <c r="E140" s="117"/>
      <c r="F140" s="54"/>
      <c r="W140" s="40"/>
      <c r="X140" s="40"/>
      <c r="Y140" s="40"/>
      <c r="AD140" s="36"/>
      <c r="AE140" s="36"/>
    </row>
    <row r="141" spans="1:31" x14ac:dyDescent="0.2">
      <c r="A141" s="53"/>
      <c r="B141" s="54"/>
      <c r="C141" s="54"/>
      <c r="D141" s="117"/>
      <c r="E141" s="117"/>
      <c r="F141" s="54"/>
      <c r="W141" s="40"/>
      <c r="X141" s="40"/>
      <c r="Y141" s="40"/>
      <c r="AD141" s="36"/>
      <c r="AE141" s="36"/>
    </row>
    <row r="142" spans="1:31" x14ac:dyDescent="0.2">
      <c r="A142" s="53"/>
      <c r="B142" s="54"/>
      <c r="C142" s="54"/>
      <c r="D142" s="117"/>
      <c r="E142" s="117"/>
      <c r="F142" s="54"/>
      <c r="W142" s="40"/>
      <c r="X142" s="40"/>
      <c r="Y142" s="40"/>
      <c r="AD142" s="36"/>
      <c r="AE142" s="36"/>
    </row>
    <row r="143" spans="1:31" x14ac:dyDescent="0.2">
      <c r="A143" s="53"/>
      <c r="B143" s="54"/>
      <c r="C143" s="54"/>
      <c r="D143" s="117"/>
      <c r="E143" s="117"/>
      <c r="F143" s="54"/>
      <c r="W143" s="40"/>
      <c r="X143" s="40"/>
      <c r="Y143" s="40"/>
      <c r="AD143" s="36"/>
      <c r="AE143" s="36"/>
    </row>
    <row r="144" spans="1:31" x14ac:dyDescent="0.2">
      <c r="A144" s="53"/>
      <c r="B144" s="54"/>
      <c r="C144" s="54"/>
      <c r="D144" s="117"/>
      <c r="E144" s="117"/>
      <c r="F144" s="54"/>
      <c r="W144" s="40"/>
      <c r="X144" s="40"/>
      <c r="Y144" s="40"/>
      <c r="AD144" s="36"/>
      <c r="AE144" s="36"/>
    </row>
    <row r="145" spans="1:31" x14ac:dyDescent="0.2">
      <c r="A145" s="53"/>
      <c r="B145" s="54"/>
      <c r="C145" s="54"/>
      <c r="D145" s="117"/>
      <c r="E145" s="117"/>
      <c r="F145" s="54"/>
      <c r="W145" s="40"/>
      <c r="X145" s="40"/>
      <c r="Y145" s="40"/>
      <c r="AD145" s="36"/>
      <c r="AE145" s="36"/>
    </row>
    <row r="146" spans="1:31" x14ac:dyDescent="0.2">
      <c r="A146" s="53"/>
      <c r="B146" s="54"/>
      <c r="C146" s="54"/>
      <c r="D146" s="117"/>
      <c r="E146" s="117"/>
      <c r="F146" s="54"/>
      <c r="W146" s="40"/>
      <c r="X146" s="40"/>
      <c r="Y146" s="40"/>
      <c r="AD146" s="36"/>
      <c r="AE146" s="36"/>
    </row>
    <row r="147" spans="1:31" x14ac:dyDescent="0.2">
      <c r="A147" s="53"/>
      <c r="B147" s="54"/>
      <c r="C147" s="54"/>
      <c r="D147" s="117"/>
      <c r="E147" s="117"/>
      <c r="F147" s="54"/>
      <c r="W147" s="40"/>
      <c r="X147" s="40"/>
      <c r="Y147" s="40"/>
      <c r="AD147" s="36"/>
      <c r="AE147" s="36"/>
    </row>
    <row r="148" spans="1:31" x14ac:dyDescent="0.2">
      <c r="A148" s="53"/>
      <c r="B148" s="54"/>
      <c r="C148" s="54"/>
      <c r="D148" s="117"/>
      <c r="E148" s="117"/>
      <c r="F148" s="54"/>
      <c r="W148" s="40"/>
      <c r="X148" s="40"/>
      <c r="Y148" s="40"/>
      <c r="AD148" s="36"/>
      <c r="AE148" s="36"/>
    </row>
    <row r="149" spans="1:31" x14ac:dyDescent="0.2">
      <c r="A149" s="53"/>
      <c r="B149" s="54"/>
      <c r="C149" s="54"/>
      <c r="D149" s="117"/>
      <c r="E149" s="117"/>
      <c r="F149" s="54"/>
      <c r="W149" s="40"/>
      <c r="X149" s="40"/>
      <c r="Y149" s="40"/>
      <c r="AD149" s="36"/>
      <c r="AE149" s="36"/>
    </row>
    <row r="150" spans="1:31" x14ac:dyDescent="0.2">
      <c r="A150" s="53"/>
      <c r="B150" s="54"/>
      <c r="C150" s="54"/>
      <c r="D150" s="117"/>
      <c r="E150" s="117"/>
      <c r="F150" s="54"/>
      <c r="W150" s="40"/>
      <c r="X150" s="40"/>
      <c r="Y150" s="40"/>
      <c r="AD150" s="36"/>
      <c r="AE150" s="36"/>
    </row>
    <row r="151" spans="1:31" x14ac:dyDescent="0.2">
      <c r="A151" s="53"/>
      <c r="B151" s="54"/>
      <c r="C151" s="54"/>
      <c r="D151" s="117"/>
      <c r="E151" s="117"/>
      <c r="F151" s="54"/>
      <c r="W151" s="40"/>
      <c r="X151" s="40"/>
      <c r="Y151" s="40"/>
      <c r="AD151" s="36"/>
      <c r="AE151" s="36"/>
    </row>
    <row r="152" spans="1:31" x14ac:dyDescent="0.2">
      <c r="A152" s="53"/>
      <c r="B152" s="54"/>
      <c r="C152" s="54"/>
      <c r="D152" s="117"/>
      <c r="E152" s="117"/>
      <c r="F152" s="54"/>
      <c r="W152" s="40"/>
      <c r="X152" s="40"/>
      <c r="Y152" s="40"/>
      <c r="AD152" s="36"/>
      <c r="AE152" s="36"/>
    </row>
    <row r="153" spans="1:31" x14ac:dyDescent="0.2">
      <c r="A153" s="53"/>
      <c r="B153" s="54"/>
      <c r="C153" s="54"/>
      <c r="D153" s="117"/>
      <c r="E153" s="117"/>
      <c r="F153" s="54"/>
      <c r="W153" s="40"/>
      <c r="X153" s="40"/>
      <c r="Y153" s="40"/>
      <c r="AD153" s="36"/>
      <c r="AE153" s="36"/>
    </row>
    <row r="154" spans="1:31" x14ac:dyDescent="0.2">
      <c r="A154" s="53"/>
      <c r="B154" s="54"/>
      <c r="C154" s="54"/>
      <c r="D154" s="117"/>
      <c r="E154" s="117"/>
      <c r="F154" s="54"/>
      <c r="W154" s="40"/>
      <c r="X154" s="40"/>
      <c r="Y154" s="40"/>
      <c r="AD154" s="36"/>
      <c r="AE154" s="36"/>
    </row>
    <row r="155" spans="1:31" x14ac:dyDescent="0.2">
      <c r="A155" s="53"/>
      <c r="B155" s="54"/>
      <c r="C155" s="54"/>
      <c r="D155" s="117"/>
      <c r="E155" s="117"/>
      <c r="F155" s="54"/>
      <c r="W155" s="40"/>
      <c r="X155" s="40"/>
      <c r="Y155" s="40"/>
      <c r="AD155" s="36"/>
      <c r="AE155" s="36"/>
    </row>
    <row r="156" spans="1:31" x14ac:dyDescent="0.2">
      <c r="A156" s="53"/>
      <c r="B156" s="54"/>
      <c r="C156" s="54"/>
      <c r="D156" s="117"/>
      <c r="E156" s="117"/>
      <c r="F156" s="54"/>
      <c r="W156" s="40"/>
      <c r="X156" s="40"/>
      <c r="Y156" s="40"/>
      <c r="AD156" s="36"/>
      <c r="AE156" s="36"/>
    </row>
    <row r="157" spans="1:31" x14ac:dyDescent="0.2">
      <c r="A157" s="53"/>
      <c r="B157" s="54"/>
      <c r="C157" s="54"/>
      <c r="D157" s="117"/>
      <c r="E157" s="117"/>
      <c r="F157" s="54"/>
      <c r="W157" s="40"/>
      <c r="X157" s="40"/>
      <c r="Y157" s="40"/>
      <c r="AD157" s="36"/>
      <c r="AE157" s="36"/>
    </row>
    <row r="158" spans="1:31" x14ac:dyDescent="0.2">
      <c r="A158" s="53"/>
      <c r="B158" s="54"/>
      <c r="C158" s="54"/>
      <c r="D158" s="117"/>
      <c r="E158" s="117"/>
      <c r="F158" s="54"/>
      <c r="W158" s="40"/>
      <c r="X158" s="40"/>
      <c r="Y158" s="40"/>
      <c r="AD158" s="36"/>
      <c r="AE158" s="36"/>
    </row>
    <row r="159" spans="1:31" x14ac:dyDescent="0.2">
      <c r="A159" s="53"/>
      <c r="B159" s="54"/>
      <c r="C159" s="54"/>
      <c r="D159" s="117"/>
      <c r="E159" s="117"/>
      <c r="F159" s="54"/>
      <c r="W159" s="40"/>
      <c r="X159" s="40"/>
      <c r="Y159" s="40"/>
      <c r="AD159" s="36"/>
      <c r="AE159" s="36"/>
    </row>
    <row r="160" spans="1:31" x14ac:dyDescent="0.2">
      <c r="A160" s="53"/>
      <c r="B160" s="54"/>
      <c r="C160" s="54"/>
      <c r="D160" s="117"/>
      <c r="E160" s="117"/>
      <c r="F160" s="54"/>
      <c r="W160" s="40"/>
      <c r="X160" s="40"/>
      <c r="Y160" s="40"/>
      <c r="AD160" s="36"/>
      <c r="AE160" s="36"/>
    </row>
    <row r="161" spans="1:31" x14ac:dyDescent="0.2">
      <c r="A161" s="53"/>
      <c r="B161" s="54"/>
      <c r="C161" s="54"/>
      <c r="D161" s="117"/>
      <c r="E161" s="117"/>
      <c r="F161" s="54"/>
      <c r="W161" s="40"/>
      <c r="X161" s="40"/>
      <c r="Y161" s="40"/>
      <c r="AD161" s="36"/>
      <c r="AE161" s="36"/>
    </row>
    <row r="162" spans="1:31" x14ac:dyDescent="0.2">
      <c r="A162" s="53"/>
      <c r="B162" s="54"/>
      <c r="C162" s="54"/>
      <c r="D162" s="117"/>
      <c r="E162" s="117"/>
      <c r="F162" s="54"/>
      <c r="W162" s="40"/>
      <c r="X162" s="40"/>
      <c r="Y162" s="40"/>
      <c r="AD162" s="36"/>
      <c r="AE162" s="36"/>
    </row>
    <row r="163" spans="1:31" x14ac:dyDescent="0.2">
      <c r="A163" s="53"/>
      <c r="B163" s="54"/>
      <c r="C163" s="54"/>
      <c r="D163" s="117"/>
      <c r="E163" s="117"/>
      <c r="F163" s="54"/>
      <c r="W163" s="40"/>
      <c r="X163" s="40"/>
      <c r="Y163" s="40"/>
      <c r="AD163" s="36"/>
      <c r="AE163" s="36"/>
    </row>
    <row r="164" spans="1:31" x14ac:dyDescent="0.2">
      <c r="A164" s="53"/>
      <c r="B164" s="54"/>
      <c r="C164" s="54"/>
      <c r="D164" s="117"/>
      <c r="E164" s="117"/>
      <c r="F164" s="54"/>
      <c r="W164" s="40"/>
      <c r="X164" s="40"/>
      <c r="Y164" s="40"/>
      <c r="AD164" s="36"/>
      <c r="AE164" s="36"/>
    </row>
    <row r="165" spans="1:31" x14ac:dyDescent="0.2">
      <c r="A165" s="53"/>
      <c r="B165" s="54"/>
      <c r="C165" s="54"/>
      <c r="D165" s="117"/>
      <c r="E165" s="117"/>
      <c r="F165" s="54"/>
      <c r="W165" s="40"/>
      <c r="X165" s="40"/>
      <c r="Y165" s="40"/>
      <c r="AD165" s="36"/>
      <c r="AE165" s="36"/>
    </row>
    <row r="166" spans="1:31" x14ac:dyDescent="0.2">
      <c r="A166" s="53"/>
      <c r="B166" s="54"/>
      <c r="C166" s="54"/>
      <c r="D166" s="117"/>
      <c r="E166" s="117"/>
      <c r="F166" s="54"/>
      <c r="W166" s="40"/>
      <c r="X166" s="40"/>
      <c r="Y166" s="40"/>
      <c r="AD166" s="36"/>
      <c r="AE166" s="36"/>
    </row>
    <row r="167" spans="1:31" x14ac:dyDescent="0.2">
      <c r="A167" s="53"/>
      <c r="B167" s="54"/>
      <c r="C167" s="54"/>
      <c r="D167" s="117"/>
      <c r="E167" s="117"/>
      <c r="F167" s="54"/>
      <c r="W167" s="40"/>
      <c r="X167" s="40"/>
      <c r="Y167" s="40"/>
      <c r="AD167" s="36"/>
      <c r="AE167" s="36"/>
    </row>
    <row r="168" spans="1:31" x14ac:dyDescent="0.2">
      <c r="A168" s="53"/>
      <c r="B168" s="54"/>
      <c r="C168" s="54"/>
      <c r="D168" s="117"/>
      <c r="E168" s="117"/>
      <c r="F168" s="54"/>
      <c r="W168" s="40"/>
      <c r="X168" s="40"/>
      <c r="Y168" s="40"/>
      <c r="AD168" s="36"/>
      <c r="AE168" s="36"/>
    </row>
    <row r="169" spans="1:31" x14ac:dyDescent="0.2">
      <c r="A169" s="53"/>
      <c r="B169" s="54"/>
      <c r="C169" s="54"/>
      <c r="D169" s="117"/>
      <c r="E169" s="117"/>
      <c r="F169" s="54"/>
      <c r="W169" s="40"/>
      <c r="X169" s="40"/>
      <c r="Y169" s="40"/>
      <c r="AD169" s="36"/>
      <c r="AE169" s="36"/>
    </row>
    <row r="170" spans="1:31" x14ac:dyDescent="0.2">
      <c r="A170" s="53"/>
      <c r="B170" s="54"/>
      <c r="C170" s="54"/>
      <c r="D170" s="117"/>
      <c r="E170" s="117"/>
      <c r="F170" s="54"/>
      <c r="W170" s="40"/>
      <c r="X170" s="40"/>
      <c r="Y170" s="40"/>
      <c r="AD170" s="36"/>
      <c r="AE170" s="36"/>
    </row>
    <row r="171" spans="1:31" x14ac:dyDescent="0.2">
      <c r="A171" s="53"/>
      <c r="B171" s="54"/>
      <c r="C171" s="54"/>
      <c r="D171" s="117"/>
      <c r="E171" s="117"/>
      <c r="F171" s="54"/>
      <c r="W171" s="40"/>
      <c r="X171" s="40"/>
      <c r="Y171" s="40"/>
      <c r="AD171" s="36"/>
      <c r="AE171" s="36"/>
    </row>
    <row r="172" spans="1:31" x14ac:dyDescent="0.2">
      <c r="A172" s="53"/>
      <c r="B172" s="54"/>
      <c r="C172" s="54"/>
      <c r="D172" s="117"/>
      <c r="E172" s="117"/>
      <c r="F172" s="54"/>
      <c r="W172" s="40"/>
      <c r="X172" s="40"/>
      <c r="Y172" s="40"/>
      <c r="AD172" s="36"/>
      <c r="AE172" s="36"/>
    </row>
    <row r="173" spans="1:31" x14ac:dyDescent="0.2">
      <c r="A173" s="53"/>
      <c r="B173" s="54"/>
      <c r="C173" s="54"/>
      <c r="D173" s="117"/>
      <c r="E173" s="117"/>
      <c r="F173" s="54"/>
      <c r="W173" s="40"/>
      <c r="X173" s="40"/>
      <c r="Y173" s="40"/>
      <c r="AD173" s="36"/>
      <c r="AE173" s="36"/>
    </row>
    <row r="174" spans="1:31" x14ac:dyDescent="0.2">
      <c r="A174" s="53"/>
      <c r="B174" s="54"/>
      <c r="C174" s="54"/>
      <c r="D174" s="117"/>
      <c r="E174" s="117"/>
      <c r="F174" s="54"/>
      <c r="W174" s="40"/>
      <c r="X174" s="40"/>
      <c r="Y174" s="40"/>
      <c r="AD174" s="36"/>
      <c r="AE174" s="36"/>
    </row>
    <row r="175" spans="1:31" x14ac:dyDescent="0.2">
      <c r="A175" s="53"/>
      <c r="B175" s="54"/>
      <c r="C175" s="54"/>
      <c r="D175" s="117"/>
      <c r="E175" s="117"/>
      <c r="F175" s="54"/>
      <c r="W175" s="40"/>
      <c r="X175" s="40"/>
      <c r="Y175" s="40"/>
      <c r="AD175" s="36"/>
      <c r="AE175" s="36"/>
    </row>
    <row r="176" spans="1:31" x14ac:dyDescent="0.2">
      <c r="A176" s="53"/>
      <c r="B176" s="54"/>
      <c r="C176" s="54"/>
      <c r="D176" s="117"/>
      <c r="E176" s="117"/>
      <c r="F176" s="54"/>
      <c r="W176" s="40"/>
      <c r="X176" s="40"/>
      <c r="Y176" s="40"/>
      <c r="AD176" s="36"/>
      <c r="AE176" s="36"/>
    </row>
    <row r="177" spans="1:31" x14ac:dyDescent="0.2">
      <c r="A177" s="53"/>
      <c r="B177" s="54"/>
      <c r="C177" s="54"/>
      <c r="D177" s="117"/>
      <c r="E177" s="117"/>
      <c r="F177" s="54"/>
      <c r="W177" s="40"/>
      <c r="X177" s="40"/>
      <c r="Y177" s="40"/>
      <c r="AD177" s="36"/>
      <c r="AE177" s="36"/>
    </row>
    <row r="178" spans="1:31" x14ac:dyDescent="0.2">
      <c r="A178" s="53"/>
      <c r="B178" s="54"/>
      <c r="C178" s="54"/>
      <c r="D178" s="117"/>
      <c r="E178" s="117"/>
      <c r="F178" s="54"/>
      <c r="W178" s="40"/>
      <c r="X178" s="40"/>
      <c r="Y178" s="40"/>
      <c r="AD178" s="36"/>
      <c r="AE178" s="36"/>
    </row>
    <row r="179" spans="1:31" x14ac:dyDescent="0.2">
      <c r="A179" s="53"/>
      <c r="B179" s="54"/>
      <c r="C179" s="54"/>
      <c r="D179" s="117"/>
      <c r="E179" s="117"/>
      <c r="F179" s="54"/>
      <c r="W179" s="40"/>
      <c r="X179" s="40"/>
      <c r="Y179" s="40"/>
      <c r="AD179" s="36"/>
      <c r="AE179" s="36"/>
    </row>
    <row r="180" spans="1:31" x14ac:dyDescent="0.2">
      <c r="A180" s="53"/>
      <c r="B180" s="54"/>
      <c r="C180" s="54"/>
      <c r="D180" s="117"/>
      <c r="E180" s="117"/>
      <c r="F180" s="54"/>
      <c r="W180" s="40"/>
      <c r="X180" s="40"/>
      <c r="Y180" s="40"/>
      <c r="AD180" s="36"/>
      <c r="AE180" s="36"/>
    </row>
    <row r="181" spans="1:31" x14ac:dyDescent="0.2">
      <c r="A181" s="53"/>
      <c r="B181" s="54"/>
      <c r="C181" s="54"/>
      <c r="D181" s="117"/>
      <c r="E181" s="117"/>
      <c r="F181" s="54"/>
      <c r="W181" s="40"/>
      <c r="X181" s="40"/>
      <c r="Y181" s="40"/>
      <c r="AD181" s="36"/>
      <c r="AE181" s="36"/>
    </row>
    <row r="182" spans="1:31" x14ac:dyDescent="0.2">
      <c r="A182" s="53"/>
      <c r="B182" s="54"/>
      <c r="C182" s="54"/>
      <c r="D182" s="117"/>
      <c r="E182" s="117"/>
      <c r="F182" s="54"/>
      <c r="W182" s="40"/>
      <c r="X182" s="40"/>
      <c r="Y182" s="40"/>
      <c r="AD182" s="36"/>
      <c r="AE182" s="36"/>
    </row>
    <row r="183" spans="1:31" x14ac:dyDescent="0.2">
      <c r="A183" s="53"/>
      <c r="B183" s="54"/>
      <c r="C183" s="54"/>
      <c r="D183" s="117"/>
      <c r="E183" s="117"/>
      <c r="F183" s="54"/>
      <c r="W183" s="40"/>
      <c r="X183" s="40"/>
      <c r="Y183" s="40"/>
      <c r="AD183" s="36"/>
      <c r="AE183" s="36"/>
    </row>
    <row r="184" spans="1:31" x14ac:dyDescent="0.2">
      <c r="A184" s="53"/>
      <c r="B184" s="54"/>
      <c r="C184" s="54"/>
      <c r="D184" s="117"/>
      <c r="E184" s="117"/>
      <c r="F184" s="54"/>
      <c r="W184" s="40"/>
      <c r="X184" s="40"/>
      <c r="Y184" s="40"/>
      <c r="AD184" s="36"/>
      <c r="AE184" s="36"/>
    </row>
    <row r="185" spans="1:31" x14ac:dyDescent="0.2">
      <c r="A185" s="53"/>
      <c r="B185" s="54"/>
      <c r="C185" s="54"/>
      <c r="D185" s="117"/>
      <c r="E185" s="117"/>
      <c r="F185" s="54"/>
      <c r="W185" s="40"/>
      <c r="X185" s="40"/>
      <c r="Y185" s="40"/>
      <c r="AD185" s="36"/>
      <c r="AE185" s="36"/>
    </row>
    <row r="186" spans="1:31" x14ac:dyDescent="0.2">
      <c r="A186" s="53"/>
      <c r="B186" s="54"/>
      <c r="C186" s="54"/>
      <c r="D186" s="117"/>
      <c r="E186" s="117"/>
      <c r="F186" s="54"/>
      <c r="W186" s="40"/>
      <c r="X186" s="40"/>
      <c r="Y186" s="40"/>
      <c r="AD186" s="36"/>
      <c r="AE186" s="36"/>
    </row>
    <row r="187" spans="1:31" x14ac:dyDescent="0.2">
      <c r="A187" s="53"/>
      <c r="B187" s="54"/>
      <c r="C187" s="54"/>
      <c r="D187" s="117"/>
      <c r="E187" s="117"/>
      <c r="F187" s="54"/>
      <c r="W187" s="40"/>
      <c r="X187" s="40"/>
      <c r="Y187" s="40"/>
      <c r="AD187" s="36"/>
      <c r="AE187" s="36"/>
    </row>
    <row r="188" spans="1:31" x14ac:dyDescent="0.2">
      <c r="A188" s="53"/>
      <c r="B188" s="54"/>
      <c r="C188" s="54"/>
      <c r="D188" s="117"/>
      <c r="E188" s="117"/>
      <c r="F188" s="54"/>
      <c r="W188" s="40"/>
      <c r="X188" s="40"/>
      <c r="Y188" s="40"/>
      <c r="AD188" s="36"/>
      <c r="AE188" s="36"/>
    </row>
    <row r="189" spans="1:31" x14ac:dyDescent="0.2">
      <c r="A189" s="53"/>
      <c r="B189" s="54"/>
      <c r="C189" s="54"/>
      <c r="D189" s="117"/>
      <c r="E189" s="117"/>
      <c r="F189" s="54"/>
      <c r="W189" s="40"/>
      <c r="X189" s="40"/>
      <c r="Y189" s="40"/>
      <c r="AD189" s="36"/>
      <c r="AE189" s="36"/>
    </row>
    <row r="190" spans="1:31" x14ac:dyDescent="0.2">
      <c r="A190" s="53"/>
      <c r="B190" s="54"/>
      <c r="C190" s="54"/>
      <c r="D190" s="117"/>
      <c r="E190" s="117"/>
      <c r="F190" s="54"/>
      <c r="W190" s="40"/>
      <c r="X190" s="40"/>
      <c r="Y190" s="40"/>
      <c r="AD190" s="36"/>
      <c r="AE190" s="36"/>
    </row>
    <row r="191" spans="1:31" x14ac:dyDescent="0.2">
      <c r="A191" s="53"/>
      <c r="B191" s="54"/>
      <c r="C191" s="54"/>
      <c r="D191" s="117"/>
      <c r="E191" s="117"/>
      <c r="F191" s="54"/>
      <c r="W191" s="40"/>
      <c r="X191" s="40"/>
      <c r="Y191" s="40"/>
      <c r="AD191" s="36"/>
      <c r="AE191" s="36"/>
    </row>
    <row r="192" spans="1:31" x14ac:dyDescent="0.2">
      <c r="A192" s="53"/>
      <c r="B192" s="54"/>
      <c r="C192" s="54"/>
      <c r="D192" s="117"/>
      <c r="E192" s="117"/>
      <c r="F192" s="54"/>
      <c r="W192" s="40"/>
      <c r="X192" s="40"/>
      <c r="Y192" s="40"/>
      <c r="AD192" s="36"/>
      <c r="AE192" s="36"/>
    </row>
    <row r="193" spans="1:31" x14ac:dyDescent="0.2">
      <c r="A193" s="53"/>
      <c r="B193" s="54"/>
      <c r="C193" s="54"/>
      <c r="D193" s="117"/>
      <c r="E193" s="117"/>
      <c r="F193" s="54"/>
      <c r="W193" s="40"/>
      <c r="X193" s="40"/>
      <c r="Y193" s="40"/>
      <c r="AD193" s="36"/>
      <c r="AE193" s="36"/>
    </row>
    <row r="194" spans="1:31" x14ac:dyDescent="0.2">
      <c r="A194" s="53"/>
      <c r="B194" s="54"/>
      <c r="C194" s="54"/>
      <c r="D194" s="117"/>
      <c r="E194" s="117"/>
      <c r="F194" s="54"/>
      <c r="W194" s="40"/>
      <c r="X194" s="40"/>
      <c r="Y194" s="40"/>
      <c r="AD194" s="36"/>
      <c r="AE194" s="36"/>
    </row>
    <row r="195" spans="1:31" x14ac:dyDescent="0.2">
      <c r="A195" s="53"/>
      <c r="B195" s="54"/>
      <c r="C195" s="54"/>
      <c r="D195" s="117"/>
      <c r="E195" s="117"/>
      <c r="F195" s="54"/>
      <c r="W195" s="40"/>
      <c r="X195" s="40"/>
      <c r="Y195" s="40"/>
      <c r="AD195" s="36"/>
      <c r="AE195" s="36"/>
    </row>
    <row r="196" spans="1:31" x14ac:dyDescent="0.2">
      <c r="A196" s="53"/>
      <c r="B196" s="54"/>
      <c r="C196" s="54"/>
      <c r="D196" s="117"/>
      <c r="E196" s="117"/>
      <c r="F196" s="54"/>
      <c r="W196" s="40"/>
      <c r="X196" s="40"/>
      <c r="Y196" s="40"/>
      <c r="AD196" s="36"/>
      <c r="AE196" s="36"/>
    </row>
    <row r="197" spans="1:31" x14ac:dyDescent="0.2">
      <c r="A197" s="53"/>
      <c r="B197" s="54"/>
      <c r="C197" s="54"/>
      <c r="D197" s="117"/>
      <c r="E197" s="117"/>
      <c r="F197" s="54"/>
      <c r="W197" s="40"/>
      <c r="X197" s="40"/>
      <c r="Y197" s="40"/>
      <c r="AD197" s="36"/>
      <c r="AE197" s="36"/>
    </row>
    <row r="198" spans="1:31" x14ac:dyDescent="0.2">
      <c r="A198" s="53"/>
      <c r="B198" s="54"/>
      <c r="C198" s="54"/>
      <c r="D198" s="117"/>
      <c r="E198" s="117"/>
      <c r="F198" s="54"/>
      <c r="W198" s="40"/>
      <c r="X198" s="40"/>
      <c r="Y198" s="40"/>
      <c r="AD198" s="36"/>
      <c r="AE198" s="36"/>
    </row>
    <row r="199" spans="1:31" x14ac:dyDescent="0.2">
      <c r="A199" s="53"/>
      <c r="B199" s="54"/>
      <c r="C199" s="54"/>
      <c r="D199" s="117"/>
      <c r="E199" s="117"/>
      <c r="F199" s="54"/>
      <c r="W199" s="40"/>
      <c r="X199" s="40"/>
      <c r="Y199" s="40"/>
      <c r="AD199" s="36"/>
      <c r="AE199" s="36"/>
    </row>
    <row r="200" spans="1:31" x14ac:dyDescent="0.2">
      <c r="A200" s="53"/>
      <c r="B200" s="54"/>
      <c r="C200" s="54"/>
      <c r="D200" s="117"/>
      <c r="E200" s="117"/>
      <c r="F200" s="54"/>
      <c r="W200" s="40"/>
      <c r="X200" s="40"/>
      <c r="Y200" s="40"/>
      <c r="AD200" s="36"/>
      <c r="AE200" s="36"/>
    </row>
    <row r="201" spans="1:31" x14ac:dyDescent="0.2">
      <c r="A201" s="53"/>
      <c r="B201" s="54"/>
      <c r="C201" s="54"/>
      <c r="D201" s="117"/>
      <c r="E201" s="117"/>
      <c r="F201" s="54"/>
      <c r="W201" s="40"/>
      <c r="X201" s="40"/>
      <c r="Y201" s="40"/>
      <c r="AD201" s="36"/>
      <c r="AE201" s="36"/>
    </row>
    <row r="202" spans="1:31" x14ac:dyDescent="0.2">
      <c r="A202" s="53"/>
      <c r="B202" s="54"/>
      <c r="C202" s="54"/>
      <c r="D202" s="117"/>
      <c r="E202" s="117"/>
      <c r="F202" s="54"/>
      <c r="W202" s="40"/>
      <c r="X202" s="40"/>
      <c r="Y202" s="40"/>
      <c r="AD202" s="36"/>
      <c r="AE202" s="36"/>
    </row>
    <row r="203" spans="1:31" x14ac:dyDescent="0.2">
      <c r="A203" s="53"/>
      <c r="B203" s="54"/>
      <c r="C203" s="54"/>
      <c r="D203" s="117"/>
      <c r="E203" s="117"/>
      <c r="F203" s="54"/>
      <c r="W203" s="40"/>
      <c r="X203" s="40"/>
      <c r="Y203" s="40"/>
      <c r="AD203" s="36"/>
      <c r="AE203" s="36"/>
    </row>
    <row r="204" spans="1:31" x14ac:dyDescent="0.2">
      <c r="A204" s="53"/>
      <c r="B204" s="54"/>
      <c r="C204" s="54"/>
      <c r="D204" s="117"/>
      <c r="E204" s="117"/>
      <c r="F204" s="54"/>
      <c r="W204" s="40"/>
      <c r="X204" s="40"/>
      <c r="Y204" s="40"/>
      <c r="AD204" s="36"/>
      <c r="AE204" s="36"/>
    </row>
    <row r="205" spans="1:31" x14ac:dyDescent="0.2">
      <c r="A205" s="53"/>
      <c r="B205" s="54"/>
      <c r="C205" s="54"/>
      <c r="D205" s="117"/>
      <c r="E205" s="117"/>
      <c r="F205" s="54"/>
      <c r="W205" s="40"/>
      <c r="X205" s="40"/>
      <c r="Y205" s="40"/>
      <c r="AD205" s="36"/>
      <c r="AE205" s="36"/>
    </row>
    <row r="206" spans="1:31" x14ac:dyDescent="0.2">
      <c r="A206" s="53"/>
      <c r="B206" s="54"/>
      <c r="C206" s="54"/>
      <c r="D206" s="117"/>
      <c r="E206" s="117"/>
      <c r="F206" s="54"/>
      <c r="W206" s="40"/>
      <c r="X206" s="40"/>
      <c r="Y206" s="40"/>
      <c r="AD206" s="36"/>
      <c r="AE206" s="36"/>
    </row>
    <row r="207" spans="1:31" x14ac:dyDescent="0.2">
      <c r="A207" s="53"/>
      <c r="B207" s="54"/>
      <c r="C207" s="54"/>
      <c r="D207" s="117"/>
      <c r="E207" s="117"/>
      <c r="F207" s="54"/>
      <c r="W207" s="40"/>
      <c r="X207" s="40"/>
      <c r="Y207" s="40"/>
      <c r="AD207" s="36"/>
      <c r="AE207" s="36"/>
    </row>
    <row r="208" spans="1:31" x14ac:dyDescent="0.2">
      <c r="A208" s="53"/>
      <c r="B208" s="54"/>
      <c r="C208" s="54"/>
      <c r="D208" s="117"/>
      <c r="E208" s="117"/>
      <c r="F208" s="54"/>
      <c r="W208" s="40"/>
      <c r="X208" s="40"/>
      <c r="Y208" s="40"/>
      <c r="AD208" s="36"/>
      <c r="AE208" s="36"/>
    </row>
    <row r="209" spans="1:31" x14ac:dyDescent="0.2">
      <c r="A209" s="53"/>
      <c r="B209" s="54"/>
      <c r="C209" s="54"/>
      <c r="D209" s="117"/>
      <c r="E209" s="117"/>
      <c r="F209" s="54"/>
      <c r="W209" s="40"/>
      <c r="X209" s="40"/>
      <c r="Y209" s="40"/>
      <c r="AD209" s="36"/>
      <c r="AE209" s="36"/>
    </row>
    <row r="210" spans="1:31" x14ac:dyDescent="0.2">
      <c r="A210" s="53"/>
      <c r="B210" s="54"/>
      <c r="C210" s="54"/>
      <c r="D210" s="117"/>
      <c r="E210" s="117"/>
      <c r="F210" s="54"/>
      <c r="W210" s="40"/>
      <c r="X210" s="40"/>
      <c r="Y210" s="40"/>
      <c r="AD210" s="36"/>
      <c r="AE210" s="36"/>
    </row>
    <row r="211" spans="1:31" x14ac:dyDescent="0.2">
      <c r="A211" s="53"/>
      <c r="B211" s="54"/>
      <c r="C211" s="54"/>
      <c r="D211" s="117"/>
      <c r="E211" s="117"/>
      <c r="F211" s="54"/>
      <c r="W211" s="40"/>
      <c r="X211" s="40"/>
      <c r="Y211" s="40"/>
      <c r="AD211" s="36"/>
      <c r="AE211" s="36"/>
    </row>
    <row r="212" spans="1:31" x14ac:dyDescent="0.2">
      <c r="A212" s="53"/>
      <c r="B212" s="54"/>
      <c r="C212" s="54"/>
      <c r="D212" s="117"/>
      <c r="E212" s="117"/>
      <c r="F212" s="54"/>
      <c r="W212" s="40"/>
      <c r="X212" s="40"/>
      <c r="Y212" s="40"/>
      <c r="AD212" s="36"/>
      <c r="AE212" s="36"/>
    </row>
    <row r="213" spans="1:31" x14ac:dyDescent="0.2">
      <c r="A213" s="53"/>
      <c r="B213" s="54"/>
      <c r="C213" s="54"/>
      <c r="D213" s="117"/>
      <c r="E213" s="117"/>
      <c r="F213" s="54"/>
      <c r="W213" s="40"/>
      <c r="X213" s="40"/>
      <c r="Y213" s="40"/>
      <c r="AD213" s="36"/>
      <c r="AE213" s="36"/>
    </row>
    <row r="214" spans="1:31" x14ac:dyDescent="0.2">
      <c r="A214" s="53"/>
      <c r="B214" s="54"/>
      <c r="C214" s="54"/>
      <c r="D214" s="117"/>
      <c r="E214" s="117"/>
      <c r="F214" s="54"/>
      <c r="W214" s="40"/>
      <c r="X214" s="40"/>
      <c r="Y214" s="40"/>
      <c r="AD214" s="36"/>
      <c r="AE214" s="36"/>
    </row>
    <row r="215" spans="1:31" x14ac:dyDescent="0.2">
      <c r="A215" s="53"/>
      <c r="B215" s="54"/>
      <c r="C215" s="54"/>
      <c r="D215" s="117"/>
      <c r="E215" s="117"/>
      <c r="F215" s="54"/>
      <c r="W215" s="40"/>
      <c r="X215" s="40"/>
      <c r="Y215" s="40"/>
      <c r="AD215" s="36"/>
      <c r="AE215" s="36"/>
    </row>
    <row r="216" spans="1:31" x14ac:dyDescent="0.2">
      <c r="A216" s="53"/>
      <c r="B216" s="54"/>
      <c r="C216" s="54"/>
      <c r="D216" s="117"/>
      <c r="E216" s="117"/>
      <c r="F216" s="54"/>
      <c r="W216" s="40"/>
      <c r="X216" s="40"/>
      <c r="Y216" s="40"/>
      <c r="AD216" s="36"/>
      <c r="AE216" s="36"/>
    </row>
    <row r="217" spans="1:31" x14ac:dyDescent="0.2">
      <c r="A217" s="53"/>
      <c r="B217" s="54"/>
      <c r="C217" s="54"/>
      <c r="D217" s="117"/>
      <c r="E217" s="117"/>
      <c r="F217" s="54"/>
      <c r="W217" s="40"/>
      <c r="X217" s="40"/>
      <c r="Y217" s="40"/>
      <c r="AD217" s="36"/>
      <c r="AE217" s="36"/>
    </row>
    <row r="218" spans="1:31" x14ac:dyDescent="0.2">
      <c r="A218" s="53"/>
      <c r="B218" s="54"/>
      <c r="C218" s="54"/>
      <c r="D218" s="117"/>
      <c r="E218" s="117"/>
      <c r="F218" s="54"/>
      <c r="W218" s="40"/>
      <c r="X218" s="40"/>
      <c r="Y218" s="40"/>
      <c r="AD218" s="36"/>
      <c r="AE218" s="36"/>
    </row>
    <row r="219" spans="1:31" x14ac:dyDescent="0.2">
      <c r="A219" s="53"/>
      <c r="B219" s="54"/>
      <c r="C219" s="54"/>
      <c r="D219" s="117"/>
      <c r="E219" s="117"/>
      <c r="F219" s="54"/>
      <c r="W219" s="40"/>
      <c r="X219" s="40"/>
      <c r="Y219" s="40"/>
      <c r="AD219" s="36"/>
      <c r="AE219" s="36"/>
    </row>
    <row r="220" spans="1:31" x14ac:dyDescent="0.2">
      <c r="A220" s="53"/>
      <c r="B220" s="54"/>
      <c r="C220" s="54"/>
      <c r="D220" s="117"/>
      <c r="E220" s="117"/>
      <c r="F220" s="54"/>
      <c r="W220" s="40"/>
      <c r="X220" s="40"/>
      <c r="Y220" s="40"/>
      <c r="AD220" s="36"/>
      <c r="AE220" s="36"/>
    </row>
    <row r="221" spans="1:31" x14ac:dyDescent="0.2">
      <c r="A221" s="53"/>
      <c r="B221" s="54"/>
      <c r="C221" s="54"/>
      <c r="D221" s="117"/>
      <c r="E221" s="117"/>
      <c r="F221" s="54"/>
      <c r="W221" s="40"/>
      <c r="X221" s="40"/>
      <c r="Y221" s="40"/>
      <c r="AD221" s="36"/>
      <c r="AE221" s="36"/>
    </row>
    <row r="222" spans="1:31" x14ac:dyDescent="0.2">
      <c r="A222" s="53"/>
      <c r="B222" s="54"/>
      <c r="C222" s="54"/>
      <c r="D222" s="117"/>
      <c r="E222" s="117"/>
      <c r="F222" s="54"/>
      <c r="W222" s="40"/>
      <c r="X222" s="40"/>
      <c r="Y222" s="40"/>
      <c r="AD222" s="36"/>
      <c r="AE222" s="36"/>
    </row>
    <row r="223" spans="1:31" x14ac:dyDescent="0.2">
      <c r="A223" s="53"/>
      <c r="B223" s="54"/>
      <c r="C223" s="54"/>
      <c r="D223" s="117"/>
      <c r="E223" s="117"/>
      <c r="F223" s="54"/>
      <c r="W223" s="40"/>
      <c r="X223" s="40"/>
      <c r="Y223" s="40"/>
      <c r="AD223" s="36"/>
      <c r="AE223" s="36"/>
    </row>
    <row r="224" spans="1:31" x14ac:dyDescent="0.2">
      <c r="A224" s="53"/>
      <c r="B224" s="54"/>
      <c r="C224" s="54"/>
      <c r="D224" s="117"/>
      <c r="E224" s="117"/>
      <c r="F224" s="54"/>
      <c r="W224" s="40"/>
      <c r="X224" s="40"/>
      <c r="Y224" s="40"/>
      <c r="AD224" s="36"/>
      <c r="AE224" s="36"/>
    </row>
    <row r="225" spans="1:31" x14ac:dyDescent="0.2">
      <c r="A225" s="53"/>
      <c r="B225" s="54"/>
      <c r="C225" s="54"/>
      <c r="D225" s="117"/>
      <c r="E225" s="117"/>
      <c r="F225" s="54"/>
      <c r="W225" s="40"/>
      <c r="X225" s="40"/>
      <c r="Y225" s="40"/>
      <c r="AD225" s="36"/>
      <c r="AE225" s="36"/>
    </row>
    <row r="226" spans="1:31" x14ac:dyDescent="0.2">
      <c r="A226" s="53"/>
      <c r="B226" s="54"/>
      <c r="C226" s="54"/>
      <c r="D226" s="117"/>
      <c r="E226" s="117"/>
      <c r="F226" s="54"/>
      <c r="W226" s="40"/>
      <c r="X226" s="40"/>
      <c r="Y226" s="40"/>
      <c r="AD226" s="36"/>
      <c r="AE226" s="36"/>
    </row>
    <row r="227" spans="1:31" x14ac:dyDescent="0.2">
      <c r="A227" s="53"/>
      <c r="B227" s="54"/>
      <c r="C227" s="54"/>
      <c r="D227" s="117"/>
      <c r="E227" s="117"/>
      <c r="F227" s="54"/>
      <c r="W227" s="40"/>
      <c r="X227" s="40"/>
      <c r="Y227" s="40"/>
      <c r="AD227" s="36"/>
      <c r="AE227" s="36"/>
    </row>
    <row r="228" spans="1:31" x14ac:dyDescent="0.2">
      <c r="A228" s="53"/>
      <c r="B228" s="54"/>
      <c r="C228" s="54"/>
      <c r="D228" s="117"/>
      <c r="E228" s="117"/>
      <c r="F228" s="54"/>
      <c r="W228" s="40"/>
      <c r="X228" s="40"/>
      <c r="Y228" s="40"/>
      <c r="AD228" s="36"/>
      <c r="AE228" s="36"/>
    </row>
    <row r="229" spans="1:31" x14ac:dyDescent="0.2">
      <c r="A229" s="53"/>
      <c r="B229" s="54"/>
      <c r="C229" s="54"/>
      <c r="D229" s="117"/>
      <c r="E229" s="117"/>
      <c r="F229" s="54"/>
      <c r="W229" s="40"/>
      <c r="X229" s="40"/>
      <c r="Y229" s="40"/>
      <c r="AD229" s="36"/>
      <c r="AE229" s="36"/>
    </row>
    <row r="230" spans="1:31" x14ac:dyDescent="0.2">
      <c r="A230" s="53"/>
      <c r="B230" s="54"/>
      <c r="C230" s="54"/>
      <c r="D230" s="117"/>
      <c r="E230" s="117"/>
      <c r="F230" s="54"/>
      <c r="W230" s="40"/>
      <c r="X230" s="40"/>
      <c r="Y230" s="40"/>
      <c r="AD230" s="36"/>
      <c r="AE230" s="36"/>
    </row>
    <row r="231" spans="1:31" x14ac:dyDescent="0.2">
      <c r="A231" s="53"/>
      <c r="B231" s="54"/>
      <c r="C231" s="54"/>
      <c r="D231" s="117"/>
      <c r="E231" s="117"/>
      <c r="F231" s="54"/>
      <c r="W231" s="40"/>
      <c r="X231" s="40"/>
      <c r="Y231" s="40"/>
      <c r="AD231" s="36"/>
      <c r="AE231" s="36"/>
    </row>
    <row r="232" spans="1:31" x14ac:dyDescent="0.2">
      <c r="A232" s="53"/>
      <c r="B232" s="54"/>
      <c r="C232" s="54"/>
      <c r="D232" s="117"/>
      <c r="E232" s="117"/>
      <c r="F232" s="54"/>
      <c r="W232" s="40"/>
      <c r="X232" s="40"/>
      <c r="Y232" s="40"/>
      <c r="AD232" s="36"/>
      <c r="AE232" s="36"/>
    </row>
    <row r="233" spans="1:31" x14ac:dyDescent="0.2">
      <c r="A233" s="53"/>
      <c r="B233" s="54"/>
      <c r="C233" s="54"/>
      <c r="D233" s="117"/>
      <c r="E233" s="117"/>
      <c r="F233" s="54"/>
      <c r="W233" s="40"/>
      <c r="X233" s="40"/>
      <c r="Y233" s="40"/>
      <c r="AD233" s="36"/>
      <c r="AE233" s="36"/>
    </row>
    <row r="234" spans="1:31" x14ac:dyDescent="0.2">
      <c r="A234" s="53"/>
      <c r="B234" s="54"/>
      <c r="C234" s="54"/>
      <c r="D234" s="117"/>
      <c r="E234" s="117"/>
      <c r="F234" s="54"/>
      <c r="W234" s="40"/>
      <c r="X234" s="40"/>
      <c r="Y234" s="40"/>
      <c r="AD234" s="36"/>
      <c r="AE234" s="36"/>
    </row>
    <row r="235" spans="1:31" x14ac:dyDescent="0.2">
      <c r="A235" s="53"/>
      <c r="B235" s="54"/>
      <c r="C235" s="54"/>
      <c r="D235" s="117"/>
      <c r="E235" s="117"/>
      <c r="F235" s="54"/>
      <c r="W235" s="40"/>
      <c r="X235" s="40"/>
      <c r="Y235" s="40"/>
      <c r="AD235" s="36"/>
      <c r="AE235" s="36"/>
    </row>
    <row r="236" spans="1:31" x14ac:dyDescent="0.2">
      <c r="A236" s="53"/>
      <c r="B236" s="54"/>
      <c r="C236" s="54"/>
      <c r="D236" s="117"/>
      <c r="E236" s="117"/>
      <c r="F236" s="54"/>
      <c r="W236" s="40"/>
      <c r="X236" s="40"/>
      <c r="Y236" s="40"/>
      <c r="AD236" s="36"/>
      <c r="AE236" s="36"/>
    </row>
    <row r="237" spans="1:31" x14ac:dyDescent="0.2">
      <c r="A237" s="53"/>
      <c r="B237" s="54"/>
      <c r="C237" s="54"/>
      <c r="D237" s="117"/>
      <c r="E237" s="117"/>
      <c r="F237" s="54"/>
      <c r="W237" s="40"/>
      <c r="X237" s="40"/>
      <c r="Y237" s="40"/>
      <c r="AD237" s="36"/>
      <c r="AE237" s="36"/>
    </row>
    <row r="238" spans="1:31" x14ac:dyDescent="0.2">
      <c r="A238" s="53"/>
      <c r="B238" s="54"/>
      <c r="C238" s="54"/>
      <c r="D238" s="117"/>
      <c r="E238" s="117"/>
      <c r="F238" s="54"/>
      <c r="W238" s="40"/>
      <c r="X238" s="40"/>
      <c r="Y238" s="40"/>
      <c r="AD238" s="36"/>
      <c r="AE238" s="36"/>
    </row>
    <row r="239" spans="1:31" x14ac:dyDescent="0.2">
      <c r="A239" s="53"/>
      <c r="B239" s="54"/>
      <c r="C239" s="54"/>
      <c r="D239" s="117"/>
      <c r="E239" s="117"/>
      <c r="F239" s="54"/>
      <c r="W239" s="40"/>
      <c r="X239" s="40"/>
      <c r="Y239" s="40"/>
      <c r="AD239" s="36"/>
      <c r="AE239" s="36"/>
    </row>
    <row r="240" spans="1:31" x14ac:dyDescent="0.2">
      <c r="A240" s="53"/>
      <c r="B240" s="54"/>
      <c r="C240" s="54"/>
      <c r="D240" s="117"/>
      <c r="E240" s="117"/>
      <c r="F240" s="54"/>
      <c r="W240" s="40"/>
      <c r="X240" s="40"/>
      <c r="Y240" s="40"/>
      <c r="AD240" s="36"/>
      <c r="AE240" s="36"/>
    </row>
    <row r="241" spans="1:31" x14ac:dyDescent="0.2">
      <c r="A241" s="53"/>
      <c r="B241" s="54"/>
      <c r="C241" s="54"/>
      <c r="D241" s="117"/>
      <c r="E241" s="117"/>
      <c r="F241" s="54"/>
      <c r="W241" s="40"/>
      <c r="X241" s="40"/>
      <c r="Y241" s="40"/>
      <c r="AD241" s="36"/>
      <c r="AE241" s="36"/>
    </row>
    <row r="242" spans="1:31" x14ac:dyDescent="0.2">
      <c r="A242" s="53"/>
      <c r="B242" s="54"/>
      <c r="C242" s="54"/>
      <c r="D242" s="117"/>
      <c r="E242" s="117"/>
      <c r="F242" s="54"/>
      <c r="W242" s="40"/>
      <c r="X242" s="40"/>
      <c r="Y242" s="40"/>
      <c r="AD242" s="36"/>
      <c r="AE242" s="36"/>
    </row>
    <row r="243" spans="1:31" x14ac:dyDescent="0.2">
      <c r="A243" s="53"/>
      <c r="B243" s="54"/>
      <c r="C243" s="54"/>
      <c r="D243" s="117"/>
      <c r="E243" s="117"/>
      <c r="F243" s="54"/>
      <c r="W243" s="40"/>
      <c r="X243" s="40"/>
      <c r="Y243" s="40"/>
      <c r="AD243" s="36"/>
      <c r="AE243" s="36"/>
    </row>
    <row r="244" spans="1:31" x14ac:dyDescent="0.2">
      <c r="A244" s="53"/>
      <c r="B244" s="54"/>
      <c r="C244" s="54"/>
      <c r="D244" s="117"/>
      <c r="E244" s="117"/>
      <c r="F244" s="54"/>
      <c r="W244" s="40"/>
      <c r="X244" s="40"/>
      <c r="Y244" s="40"/>
      <c r="AD244" s="36"/>
      <c r="AE244" s="36"/>
    </row>
    <row r="245" spans="1:31" x14ac:dyDescent="0.2">
      <c r="A245" s="53"/>
      <c r="B245" s="54"/>
      <c r="C245" s="54"/>
      <c r="D245" s="117"/>
      <c r="E245" s="117"/>
      <c r="F245" s="54"/>
      <c r="W245" s="40"/>
      <c r="X245" s="40"/>
      <c r="Y245" s="40"/>
      <c r="AD245" s="36"/>
      <c r="AE245" s="36"/>
    </row>
    <row r="246" spans="1:31" x14ac:dyDescent="0.2">
      <c r="A246" s="53"/>
      <c r="B246" s="54"/>
      <c r="C246" s="54"/>
      <c r="D246" s="117"/>
      <c r="E246" s="117"/>
      <c r="F246" s="54"/>
      <c r="W246" s="40"/>
      <c r="X246" s="40"/>
      <c r="Y246" s="40"/>
      <c r="AD246" s="36"/>
      <c r="AE246" s="36"/>
    </row>
    <row r="247" spans="1:31" x14ac:dyDescent="0.2">
      <c r="A247" s="53"/>
      <c r="B247" s="54"/>
      <c r="C247" s="54"/>
      <c r="D247" s="117"/>
      <c r="E247" s="117"/>
      <c r="F247" s="54"/>
      <c r="W247" s="40"/>
      <c r="X247" s="40"/>
      <c r="Y247" s="40"/>
      <c r="AD247" s="36"/>
      <c r="AE247" s="36"/>
    </row>
    <row r="248" spans="1:31" x14ac:dyDescent="0.2">
      <c r="A248" s="53"/>
      <c r="B248" s="54"/>
      <c r="C248" s="54"/>
      <c r="D248" s="117"/>
      <c r="E248" s="117"/>
      <c r="F248" s="54"/>
      <c r="W248" s="40"/>
      <c r="X248" s="40"/>
      <c r="Y248" s="40"/>
      <c r="AD248" s="36"/>
      <c r="AE248" s="36"/>
    </row>
    <row r="249" spans="1:31" x14ac:dyDescent="0.2">
      <c r="A249" s="53"/>
      <c r="B249" s="54"/>
      <c r="C249" s="54"/>
      <c r="D249" s="117"/>
      <c r="E249" s="117"/>
      <c r="F249" s="54"/>
      <c r="W249" s="40"/>
      <c r="X249" s="40"/>
      <c r="Y249" s="40"/>
      <c r="AD249" s="36"/>
      <c r="AE249" s="36"/>
    </row>
    <row r="250" spans="1:31" x14ac:dyDescent="0.2">
      <c r="A250" s="53"/>
      <c r="B250" s="54"/>
      <c r="C250" s="54"/>
      <c r="D250" s="117"/>
      <c r="E250" s="117"/>
      <c r="F250" s="54"/>
      <c r="W250" s="40"/>
      <c r="X250" s="40"/>
      <c r="Y250" s="40"/>
      <c r="AD250" s="36"/>
      <c r="AE250" s="36"/>
    </row>
    <row r="251" spans="1:31" x14ac:dyDescent="0.2">
      <c r="A251" s="53"/>
      <c r="B251" s="54"/>
      <c r="C251" s="54"/>
      <c r="D251" s="117"/>
      <c r="E251" s="117"/>
      <c r="F251" s="54"/>
      <c r="W251" s="40"/>
      <c r="X251" s="40"/>
      <c r="Y251" s="40"/>
      <c r="AD251" s="36"/>
      <c r="AE251" s="36"/>
    </row>
    <row r="252" spans="1:31" x14ac:dyDescent="0.2">
      <c r="A252" s="53"/>
      <c r="B252" s="54"/>
      <c r="C252" s="54"/>
      <c r="D252" s="117"/>
      <c r="E252" s="117"/>
      <c r="F252" s="54"/>
      <c r="W252" s="40"/>
      <c r="X252" s="40"/>
      <c r="Y252" s="40"/>
      <c r="AD252" s="36"/>
      <c r="AE252" s="36"/>
    </row>
    <row r="253" spans="1:31" x14ac:dyDescent="0.2">
      <c r="A253" s="53"/>
      <c r="B253" s="54"/>
      <c r="C253" s="54"/>
      <c r="D253" s="117"/>
      <c r="E253" s="117"/>
      <c r="F253" s="54"/>
      <c r="W253" s="40"/>
      <c r="X253" s="40"/>
      <c r="Y253" s="40"/>
      <c r="AD253" s="36"/>
      <c r="AE253" s="36"/>
    </row>
    <row r="254" spans="1:31" x14ac:dyDescent="0.2">
      <c r="A254" s="53"/>
      <c r="B254" s="54"/>
      <c r="C254" s="54"/>
      <c r="D254" s="117"/>
      <c r="E254" s="117"/>
      <c r="F254" s="54"/>
      <c r="W254" s="40"/>
      <c r="X254" s="40"/>
      <c r="Y254" s="40"/>
      <c r="AD254" s="36"/>
      <c r="AE254" s="36"/>
    </row>
    <row r="255" spans="1:31" x14ac:dyDescent="0.2">
      <c r="A255" s="53"/>
      <c r="B255" s="54"/>
      <c r="C255" s="54"/>
      <c r="D255" s="117"/>
      <c r="E255" s="117"/>
      <c r="F255" s="54"/>
      <c r="W255" s="40"/>
      <c r="X255" s="40"/>
      <c r="Y255" s="40"/>
      <c r="AD255" s="36"/>
      <c r="AE255" s="36"/>
    </row>
    <row r="256" spans="1:31" x14ac:dyDescent="0.2">
      <c r="A256" s="53"/>
      <c r="B256" s="54"/>
      <c r="C256" s="54"/>
      <c r="D256" s="117"/>
      <c r="E256" s="117"/>
      <c r="F256" s="54"/>
      <c r="W256" s="40"/>
      <c r="X256" s="40"/>
      <c r="Y256" s="40"/>
      <c r="AD256" s="36"/>
      <c r="AE256" s="36"/>
    </row>
    <row r="257" spans="1:31" x14ac:dyDescent="0.2">
      <c r="A257" s="53"/>
      <c r="B257" s="54"/>
      <c r="C257" s="54"/>
      <c r="D257" s="117"/>
      <c r="E257" s="117"/>
      <c r="F257" s="54"/>
      <c r="W257" s="40"/>
      <c r="X257" s="40"/>
      <c r="Y257" s="40"/>
      <c r="AD257" s="36"/>
      <c r="AE257" s="36"/>
    </row>
    <row r="258" spans="1:31" x14ac:dyDescent="0.2">
      <c r="A258" s="53"/>
      <c r="B258" s="54"/>
      <c r="C258" s="54"/>
      <c r="D258" s="117"/>
      <c r="E258" s="117"/>
      <c r="F258" s="54"/>
      <c r="W258" s="40"/>
      <c r="X258" s="40"/>
      <c r="Y258" s="40"/>
      <c r="AD258" s="36"/>
      <c r="AE258" s="36"/>
    </row>
    <row r="259" spans="1:31" x14ac:dyDescent="0.2">
      <c r="A259" s="53"/>
      <c r="B259" s="54"/>
      <c r="C259" s="54"/>
      <c r="D259" s="117"/>
      <c r="E259" s="117"/>
      <c r="F259" s="54"/>
      <c r="W259" s="40"/>
      <c r="X259" s="40"/>
      <c r="Y259" s="40"/>
      <c r="AD259" s="36"/>
      <c r="AE259" s="36"/>
    </row>
    <row r="260" spans="1:31" x14ac:dyDescent="0.2">
      <c r="A260" s="53"/>
      <c r="B260" s="54"/>
      <c r="C260" s="54"/>
      <c r="D260" s="117"/>
      <c r="E260" s="117"/>
      <c r="F260" s="54"/>
      <c r="W260" s="40"/>
      <c r="X260" s="40"/>
      <c r="Y260" s="40"/>
      <c r="AD260" s="36"/>
      <c r="AE260" s="36"/>
    </row>
    <row r="261" spans="1:31" x14ac:dyDescent="0.2">
      <c r="A261" s="53"/>
      <c r="B261" s="54"/>
      <c r="C261" s="54"/>
      <c r="D261" s="117"/>
      <c r="E261" s="117"/>
      <c r="F261" s="54"/>
      <c r="W261" s="40"/>
      <c r="X261" s="40"/>
      <c r="Y261" s="40"/>
      <c r="AD261" s="36"/>
      <c r="AE261" s="36"/>
    </row>
    <row r="262" spans="1:31" x14ac:dyDescent="0.2">
      <c r="A262" s="53"/>
      <c r="B262" s="54"/>
      <c r="C262" s="54"/>
      <c r="D262" s="117"/>
      <c r="E262" s="117"/>
      <c r="F262" s="54"/>
      <c r="W262" s="40"/>
      <c r="X262" s="40"/>
      <c r="Y262" s="40"/>
      <c r="AD262" s="36"/>
      <c r="AE262" s="36"/>
    </row>
    <row r="263" spans="1:31" x14ac:dyDescent="0.2">
      <c r="A263" s="53"/>
      <c r="B263" s="54"/>
      <c r="C263" s="54"/>
      <c r="D263" s="117"/>
      <c r="E263" s="117"/>
      <c r="F263" s="54"/>
      <c r="W263" s="40"/>
      <c r="X263" s="40"/>
      <c r="Y263" s="40"/>
      <c r="AD263" s="36"/>
      <c r="AE263" s="36"/>
    </row>
    <row r="264" spans="1:31" x14ac:dyDescent="0.2">
      <c r="A264" s="53"/>
      <c r="B264" s="54"/>
      <c r="C264" s="54"/>
      <c r="D264" s="117"/>
      <c r="E264" s="117"/>
      <c r="F264" s="54"/>
      <c r="W264" s="40"/>
      <c r="X264" s="40"/>
      <c r="Y264" s="40"/>
      <c r="AD264" s="36"/>
      <c r="AE264" s="36"/>
    </row>
    <row r="265" spans="1:31" x14ac:dyDescent="0.2">
      <c r="A265" s="53"/>
      <c r="B265" s="54"/>
      <c r="C265" s="54"/>
      <c r="D265" s="117"/>
      <c r="E265" s="117"/>
      <c r="F265" s="54"/>
      <c r="W265" s="40"/>
      <c r="X265" s="40"/>
      <c r="Y265" s="40"/>
      <c r="AD265" s="36"/>
      <c r="AE265" s="36"/>
    </row>
    <row r="266" spans="1:31" x14ac:dyDescent="0.2">
      <c r="A266" s="53"/>
      <c r="B266" s="54"/>
      <c r="C266" s="54"/>
      <c r="D266" s="117"/>
      <c r="E266" s="117"/>
      <c r="F266" s="54"/>
      <c r="W266" s="40"/>
      <c r="X266" s="40"/>
      <c r="Y266" s="40"/>
      <c r="AD266" s="36"/>
      <c r="AE266" s="36"/>
    </row>
    <row r="267" spans="1:31" x14ac:dyDescent="0.2">
      <c r="A267" s="53"/>
      <c r="B267" s="54"/>
      <c r="C267" s="54"/>
      <c r="D267" s="117"/>
      <c r="E267" s="117"/>
      <c r="F267" s="54"/>
      <c r="W267" s="40"/>
      <c r="X267" s="40"/>
      <c r="Y267" s="40"/>
      <c r="AD267" s="36"/>
      <c r="AE267" s="36"/>
    </row>
    <row r="268" spans="1:31" x14ac:dyDescent="0.2">
      <c r="A268" s="53"/>
      <c r="B268" s="54"/>
      <c r="C268" s="54"/>
      <c r="D268" s="117"/>
      <c r="E268" s="117"/>
      <c r="F268" s="54"/>
      <c r="W268" s="40"/>
      <c r="X268" s="40"/>
      <c r="Y268" s="40"/>
      <c r="AD268" s="36"/>
      <c r="AE268" s="36"/>
    </row>
    <row r="269" spans="1:31" x14ac:dyDescent="0.2">
      <c r="A269" s="53"/>
      <c r="B269" s="54"/>
      <c r="C269" s="54"/>
      <c r="D269" s="117"/>
      <c r="E269" s="117"/>
      <c r="F269" s="54"/>
      <c r="W269" s="40"/>
      <c r="X269" s="40"/>
      <c r="Y269" s="40"/>
      <c r="AD269" s="36"/>
      <c r="AE269" s="36"/>
    </row>
    <row r="270" spans="1:31" x14ac:dyDescent="0.2">
      <c r="A270" s="53"/>
      <c r="B270" s="54"/>
      <c r="C270" s="54"/>
      <c r="D270" s="117"/>
      <c r="E270" s="117"/>
      <c r="F270" s="54"/>
      <c r="W270" s="40"/>
      <c r="X270" s="40"/>
      <c r="Y270" s="40"/>
      <c r="AD270" s="36"/>
      <c r="AE270" s="36"/>
    </row>
    <row r="271" spans="1:31" x14ac:dyDescent="0.2">
      <c r="A271" s="53"/>
      <c r="B271" s="54"/>
      <c r="C271" s="54"/>
      <c r="D271" s="117"/>
      <c r="E271" s="117"/>
      <c r="F271" s="54"/>
      <c r="W271" s="40"/>
      <c r="X271" s="40"/>
      <c r="Y271" s="40"/>
      <c r="AD271" s="36"/>
      <c r="AE271" s="36"/>
    </row>
    <row r="272" spans="1:31" x14ac:dyDescent="0.2">
      <c r="A272" s="53"/>
      <c r="B272" s="54"/>
      <c r="C272" s="54"/>
      <c r="D272" s="117"/>
      <c r="E272" s="117"/>
      <c r="F272" s="54"/>
      <c r="W272" s="40"/>
      <c r="X272" s="40"/>
      <c r="Y272" s="40"/>
      <c r="AD272" s="36"/>
      <c r="AE272" s="36"/>
    </row>
    <row r="273" spans="1:31" x14ac:dyDescent="0.2">
      <c r="A273" s="53"/>
      <c r="B273" s="54"/>
      <c r="C273" s="54"/>
      <c r="D273" s="117"/>
      <c r="E273" s="117"/>
      <c r="F273" s="54"/>
      <c r="W273" s="40"/>
      <c r="X273" s="40"/>
      <c r="Y273" s="40"/>
      <c r="AD273" s="36"/>
      <c r="AE273" s="36"/>
    </row>
    <row r="274" spans="1:31" x14ac:dyDescent="0.2">
      <c r="A274" s="53"/>
      <c r="B274" s="54"/>
      <c r="C274" s="54"/>
      <c r="D274" s="117"/>
      <c r="E274" s="117"/>
      <c r="F274" s="54"/>
      <c r="W274" s="40"/>
      <c r="X274" s="40"/>
      <c r="Y274" s="40"/>
      <c r="AD274" s="36"/>
      <c r="AE274" s="36"/>
    </row>
    <row r="275" spans="1:31" x14ac:dyDescent="0.2">
      <c r="A275" s="53"/>
      <c r="B275" s="54"/>
      <c r="C275" s="54"/>
      <c r="D275" s="117"/>
      <c r="E275" s="117"/>
      <c r="F275" s="54"/>
      <c r="W275" s="40"/>
      <c r="X275" s="40"/>
      <c r="Y275" s="40"/>
      <c r="AD275" s="36"/>
      <c r="AE275" s="36"/>
    </row>
    <row r="276" spans="1:31" x14ac:dyDescent="0.2">
      <c r="A276" s="53"/>
      <c r="B276" s="54"/>
      <c r="C276" s="54"/>
      <c r="D276" s="117"/>
      <c r="E276" s="117"/>
      <c r="F276" s="54"/>
      <c r="W276" s="40"/>
      <c r="X276" s="40"/>
      <c r="Y276" s="40"/>
      <c r="AD276" s="36"/>
      <c r="AE276" s="36"/>
    </row>
    <row r="277" spans="1:31" x14ac:dyDescent="0.2">
      <c r="A277" s="53"/>
      <c r="B277" s="54"/>
      <c r="C277" s="54"/>
      <c r="D277" s="117"/>
      <c r="E277" s="117"/>
      <c r="F277" s="54"/>
      <c r="W277" s="40"/>
      <c r="X277" s="40"/>
      <c r="Y277" s="40"/>
      <c r="AD277" s="36"/>
      <c r="AE277" s="36"/>
    </row>
    <row r="278" spans="1:31" x14ac:dyDescent="0.2">
      <c r="A278" s="53"/>
      <c r="B278" s="54"/>
      <c r="C278" s="54"/>
      <c r="D278" s="117"/>
      <c r="E278" s="117"/>
      <c r="F278" s="54"/>
      <c r="W278" s="40"/>
      <c r="X278" s="40"/>
      <c r="Y278" s="40"/>
      <c r="AD278" s="36"/>
      <c r="AE278" s="36"/>
    </row>
    <row r="279" spans="1:31" x14ac:dyDescent="0.2">
      <c r="A279" s="53"/>
      <c r="B279" s="54"/>
      <c r="C279" s="54"/>
      <c r="D279" s="117"/>
      <c r="E279" s="117"/>
      <c r="F279" s="54"/>
      <c r="W279" s="40"/>
      <c r="X279" s="40"/>
      <c r="Y279" s="40"/>
      <c r="AD279" s="36"/>
      <c r="AE279" s="36"/>
    </row>
    <row r="280" spans="1:31" x14ac:dyDescent="0.2">
      <c r="A280" s="53"/>
      <c r="B280" s="54"/>
      <c r="C280" s="54"/>
      <c r="D280" s="117"/>
      <c r="E280" s="117"/>
      <c r="F280" s="54"/>
      <c r="W280" s="40"/>
      <c r="X280" s="40"/>
      <c r="Y280" s="40"/>
      <c r="AD280" s="36"/>
      <c r="AE280" s="36"/>
    </row>
    <row r="281" spans="1:31" x14ac:dyDescent="0.2">
      <c r="A281" s="53"/>
      <c r="B281" s="54"/>
      <c r="C281" s="54"/>
      <c r="D281" s="117"/>
      <c r="E281" s="117"/>
      <c r="F281" s="54"/>
      <c r="W281" s="40"/>
      <c r="X281" s="40"/>
      <c r="Y281" s="40"/>
      <c r="AD281" s="36"/>
      <c r="AE281" s="36"/>
    </row>
    <row r="282" spans="1:31" x14ac:dyDescent="0.2">
      <c r="A282" s="53"/>
      <c r="B282" s="54"/>
      <c r="C282" s="54"/>
      <c r="D282" s="117"/>
      <c r="E282" s="117"/>
      <c r="F282" s="54"/>
      <c r="W282" s="40"/>
      <c r="X282" s="40"/>
      <c r="Y282" s="40"/>
      <c r="AD282" s="36"/>
      <c r="AE282" s="36"/>
    </row>
    <row r="283" spans="1:31" x14ac:dyDescent="0.2">
      <c r="A283" s="53"/>
      <c r="B283" s="54"/>
      <c r="C283" s="54"/>
      <c r="D283" s="117"/>
      <c r="E283" s="117"/>
      <c r="F283" s="54"/>
      <c r="W283" s="40"/>
      <c r="X283" s="40"/>
      <c r="Y283" s="40"/>
      <c r="AD283" s="36"/>
      <c r="AE283" s="36"/>
    </row>
    <row r="284" spans="1:31" x14ac:dyDescent="0.2">
      <c r="A284" s="53"/>
      <c r="B284" s="54"/>
      <c r="C284" s="54"/>
      <c r="D284" s="117"/>
      <c r="E284" s="117"/>
      <c r="F284" s="54"/>
      <c r="W284" s="40"/>
      <c r="X284" s="40"/>
      <c r="Y284" s="40"/>
      <c r="AD284" s="36"/>
      <c r="AE284" s="36"/>
    </row>
    <row r="285" spans="1:31" x14ac:dyDescent="0.2">
      <c r="A285" s="53"/>
      <c r="B285" s="54"/>
      <c r="C285" s="54"/>
      <c r="D285" s="117"/>
      <c r="E285" s="117"/>
      <c r="F285" s="54"/>
      <c r="W285" s="40"/>
      <c r="X285" s="40"/>
      <c r="Y285" s="40"/>
      <c r="AD285" s="36"/>
      <c r="AE285" s="36"/>
    </row>
    <row r="286" spans="1:31" x14ac:dyDescent="0.2">
      <c r="A286" s="53"/>
      <c r="B286" s="54"/>
      <c r="C286" s="54"/>
      <c r="D286" s="117"/>
      <c r="E286" s="117"/>
      <c r="F286" s="54"/>
      <c r="W286" s="40"/>
      <c r="X286" s="40"/>
      <c r="Y286" s="40"/>
      <c r="AD286" s="36"/>
      <c r="AE286" s="36"/>
    </row>
    <row r="287" spans="1:31" x14ac:dyDescent="0.2">
      <c r="A287" s="53"/>
      <c r="B287" s="54"/>
      <c r="C287" s="54"/>
      <c r="D287" s="117"/>
      <c r="E287" s="117"/>
      <c r="F287" s="54"/>
      <c r="W287" s="40"/>
      <c r="X287" s="40"/>
      <c r="Y287" s="40"/>
      <c r="AD287" s="36"/>
      <c r="AE287" s="36"/>
    </row>
    <row r="288" spans="1:31" x14ac:dyDescent="0.2">
      <c r="A288" s="53"/>
      <c r="B288" s="54"/>
      <c r="C288" s="54"/>
      <c r="D288" s="117"/>
      <c r="E288" s="117"/>
      <c r="F288" s="54"/>
      <c r="W288" s="40"/>
      <c r="X288" s="40"/>
      <c r="Y288" s="40"/>
      <c r="AD288" s="36"/>
      <c r="AE288" s="36"/>
    </row>
    <row r="289" spans="1:31" x14ac:dyDescent="0.2">
      <c r="A289" s="53"/>
      <c r="B289" s="54"/>
      <c r="C289" s="54"/>
      <c r="D289" s="117"/>
      <c r="E289" s="117"/>
      <c r="F289" s="54"/>
      <c r="W289" s="40"/>
      <c r="X289" s="40"/>
      <c r="Y289" s="40"/>
      <c r="AD289" s="36"/>
      <c r="AE289" s="36"/>
    </row>
    <row r="290" spans="1:31" x14ac:dyDescent="0.2">
      <c r="A290" s="53"/>
      <c r="B290" s="54"/>
      <c r="C290" s="54"/>
      <c r="D290" s="117"/>
      <c r="E290" s="117"/>
      <c r="F290" s="54"/>
      <c r="W290" s="40"/>
      <c r="X290" s="40"/>
      <c r="Y290" s="40"/>
      <c r="AD290" s="36"/>
      <c r="AE290" s="36"/>
    </row>
    <row r="291" spans="1:31" x14ac:dyDescent="0.2">
      <c r="A291" s="53"/>
      <c r="B291" s="54"/>
      <c r="C291" s="54"/>
      <c r="D291" s="117"/>
      <c r="E291" s="117"/>
      <c r="F291" s="54"/>
      <c r="W291" s="40"/>
      <c r="X291" s="40"/>
      <c r="Y291" s="40"/>
      <c r="AD291" s="36"/>
      <c r="AE291" s="36"/>
    </row>
    <row r="292" spans="1:31" x14ac:dyDescent="0.2">
      <c r="A292" s="53"/>
      <c r="B292" s="54"/>
      <c r="C292" s="54"/>
      <c r="D292" s="117"/>
      <c r="E292" s="117"/>
      <c r="F292" s="54"/>
      <c r="W292" s="40"/>
      <c r="X292" s="40"/>
      <c r="Y292" s="40"/>
      <c r="AD292" s="36"/>
      <c r="AE292" s="36"/>
    </row>
    <row r="293" spans="1:31" x14ac:dyDescent="0.2">
      <c r="A293" s="53"/>
      <c r="B293" s="54"/>
      <c r="C293" s="54"/>
      <c r="D293" s="117"/>
      <c r="E293" s="117"/>
      <c r="F293" s="54"/>
      <c r="W293" s="40"/>
      <c r="X293" s="40"/>
      <c r="Y293" s="40"/>
      <c r="AD293" s="36"/>
      <c r="AE293" s="36"/>
    </row>
    <row r="294" spans="1:31" x14ac:dyDescent="0.2">
      <c r="A294" s="53"/>
      <c r="B294" s="54"/>
      <c r="C294" s="54"/>
      <c r="D294" s="117"/>
      <c r="E294" s="117"/>
      <c r="F294" s="54"/>
      <c r="W294" s="40"/>
      <c r="X294" s="40"/>
      <c r="Y294" s="40"/>
      <c r="AD294" s="36"/>
      <c r="AE294" s="36"/>
    </row>
    <row r="295" spans="1:31" x14ac:dyDescent="0.2">
      <c r="A295" s="53"/>
      <c r="B295" s="54"/>
      <c r="C295" s="54"/>
      <c r="D295" s="117"/>
      <c r="E295" s="117"/>
      <c r="F295" s="54"/>
      <c r="W295" s="40"/>
      <c r="X295" s="40"/>
      <c r="Y295" s="40"/>
      <c r="AD295" s="36"/>
      <c r="AE295" s="36"/>
    </row>
    <row r="296" spans="1:31" x14ac:dyDescent="0.2">
      <c r="A296" s="53"/>
      <c r="B296" s="54"/>
      <c r="C296" s="54"/>
      <c r="D296" s="117"/>
      <c r="E296" s="117"/>
      <c r="F296" s="54"/>
      <c r="W296" s="40"/>
      <c r="X296" s="40"/>
      <c r="Y296" s="40"/>
      <c r="AD296" s="36"/>
      <c r="AE296" s="36"/>
    </row>
    <row r="297" spans="1:31" x14ac:dyDescent="0.2">
      <c r="A297" s="53"/>
      <c r="B297" s="54"/>
      <c r="C297" s="54"/>
      <c r="D297" s="117"/>
      <c r="E297" s="117"/>
      <c r="F297" s="54"/>
      <c r="W297" s="40"/>
      <c r="X297" s="40"/>
      <c r="Y297" s="40"/>
      <c r="AD297" s="36"/>
      <c r="AE297" s="36"/>
    </row>
    <row r="298" spans="1:31" x14ac:dyDescent="0.2">
      <c r="A298" s="53"/>
      <c r="B298" s="54"/>
      <c r="C298" s="54"/>
      <c r="D298" s="117"/>
      <c r="E298" s="117"/>
      <c r="F298" s="54"/>
      <c r="W298" s="40"/>
      <c r="X298" s="40"/>
      <c r="Y298" s="40"/>
      <c r="AD298" s="36"/>
      <c r="AE298" s="36"/>
    </row>
    <row r="299" spans="1:31" x14ac:dyDescent="0.2">
      <c r="A299" s="53"/>
      <c r="B299" s="54"/>
      <c r="C299" s="54"/>
      <c r="D299" s="117"/>
      <c r="E299" s="117"/>
      <c r="F299" s="54"/>
      <c r="W299" s="40"/>
      <c r="X299" s="40"/>
      <c r="Y299" s="40"/>
      <c r="AD299" s="36"/>
      <c r="AE299" s="36"/>
    </row>
    <row r="300" spans="1:31" x14ac:dyDescent="0.2">
      <c r="A300" s="53"/>
      <c r="B300" s="54"/>
      <c r="C300" s="54"/>
      <c r="D300" s="117"/>
      <c r="E300" s="117"/>
      <c r="F300" s="54"/>
      <c r="W300" s="40"/>
      <c r="X300" s="40"/>
      <c r="Y300" s="40"/>
      <c r="AD300" s="36"/>
      <c r="AE300" s="36"/>
    </row>
    <row r="301" spans="1:31" x14ac:dyDescent="0.2">
      <c r="A301" s="53"/>
      <c r="B301" s="54"/>
      <c r="C301" s="54"/>
      <c r="D301" s="117"/>
      <c r="E301" s="117"/>
      <c r="F301" s="54"/>
      <c r="W301" s="40"/>
      <c r="X301" s="40"/>
      <c r="Y301" s="40"/>
      <c r="AD301" s="36"/>
      <c r="AE301" s="36"/>
    </row>
    <row r="302" spans="1:31" x14ac:dyDescent="0.2">
      <c r="A302" s="53"/>
      <c r="B302" s="54"/>
      <c r="C302" s="54"/>
      <c r="D302" s="117"/>
      <c r="E302" s="117"/>
      <c r="F302" s="54"/>
      <c r="W302" s="40"/>
      <c r="X302" s="40"/>
      <c r="Y302" s="40"/>
      <c r="AD302" s="36"/>
      <c r="AE302" s="36"/>
    </row>
    <row r="303" spans="1:31" x14ac:dyDescent="0.2">
      <c r="A303" s="53"/>
      <c r="B303" s="54"/>
      <c r="C303" s="54"/>
      <c r="D303" s="117"/>
      <c r="E303" s="117"/>
      <c r="F303" s="54"/>
      <c r="W303" s="40"/>
      <c r="X303" s="40"/>
      <c r="Y303" s="40"/>
      <c r="AD303" s="36"/>
      <c r="AE303" s="36"/>
    </row>
    <row r="304" spans="1:31" x14ac:dyDescent="0.2">
      <c r="A304" s="53"/>
      <c r="B304" s="54"/>
      <c r="C304" s="54"/>
      <c r="D304" s="117"/>
      <c r="E304" s="117"/>
      <c r="F304" s="54"/>
      <c r="W304" s="40"/>
      <c r="X304" s="40"/>
      <c r="Y304" s="40"/>
      <c r="AD304" s="36"/>
      <c r="AE304" s="36"/>
    </row>
    <row r="305" spans="1:31" x14ac:dyDescent="0.2">
      <c r="A305" s="53"/>
      <c r="B305" s="54"/>
      <c r="C305" s="54"/>
      <c r="D305" s="117"/>
      <c r="E305" s="117"/>
      <c r="F305" s="54"/>
      <c r="W305" s="40"/>
      <c r="X305" s="40"/>
      <c r="Y305" s="40"/>
      <c r="AD305" s="36"/>
      <c r="AE305" s="36"/>
    </row>
    <row r="306" spans="1:31" x14ac:dyDescent="0.2">
      <c r="A306" s="53"/>
      <c r="B306" s="54"/>
      <c r="C306" s="54"/>
      <c r="D306" s="117"/>
      <c r="E306" s="117"/>
      <c r="F306" s="54"/>
      <c r="W306" s="40"/>
      <c r="X306" s="40"/>
      <c r="Y306" s="40"/>
      <c r="AD306" s="36"/>
      <c r="AE306" s="36"/>
    </row>
    <row r="307" spans="1:31" x14ac:dyDescent="0.2">
      <c r="A307" s="53"/>
      <c r="B307" s="54"/>
      <c r="C307" s="54"/>
      <c r="D307" s="117"/>
      <c r="E307" s="117"/>
      <c r="F307" s="54"/>
      <c r="W307" s="40"/>
      <c r="X307" s="40"/>
      <c r="Y307" s="40"/>
      <c r="AD307" s="36"/>
      <c r="AE307" s="36"/>
    </row>
    <row r="308" spans="1:31" x14ac:dyDescent="0.2">
      <c r="A308" s="53"/>
      <c r="B308" s="54"/>
      <c r="C308" s="54"/>
      <c r="D308" s="117"/>
      <c r="E308" s="117"/>
      <c r="F308" s="54"/>
      <c r="W308" s="40"/>
      <c r="X308" s="40"/>
      <c r="Y308" s="40"/>
      <c r="AD308" s="36"/>
      <c r="AE308" s="36"/>
    </row>
    <row r="309" spans="1:31" x14ac:dyDescent="0.2">
      <c r="A309" s="53"/>
      <c r="B309" s="54"/>
      <c r="C309" s="54"/>
      <c r="D309" s="117"/>
      <c r="E309" s="117"/>
      <c r="F309" s="54"/>
      <c r="W309" s="40"/>
      <c r="X309" s="40"/>
      <c r="Y309" s="40"/>
      <c r="AD309" s="36"/>
      <c r="AE309" s="36"/>
    </row>
    <row r="310" spans="1:31" x14ac:dyDescent="0.2">
      <c r="A310" s="53"/>
      <c r="B310" s="54"/>
      <c r="C310" s="54"/>
      <c r="D310" s="117"/>
      <c r="E310" s="117"/>
      <c r="F310" s="54"/>
      <c r="W310" s="40"/>
      <c r="X310" s="40"/>
      <c r="Y310" s="40"/>
      <c r="AD310" s="36"/>
      <c r="AE310" s="36"/>
    </row>
    <row r="311" spans="1:31" x14ac:dyDescent="0.2">
      <c r="A311" s="53"/>
      <c r="B311" s="54"/>
      <c r="C311" s="54"/>
      <c r="D311" s="117"/>
      <c r="E311" s="117"/>
      <c r="F311" s="54"/>
      <c r="W311" s="40"/>
      <c r="X311" s="40"/>
      <c r="Y311" s="40"/>
      <c r="AD311" s="36"/>
      <c r="AE311" s="36"/>
    </row>
    <row r="312" spans="1:31" x14ac:dyDescent="0.2">
      <c r="A312" s="53"/>
      <c r="B312" s="54"/>
      <c r="C312" s="54"/>
      <c r="D312" s="117"/>
      <c r="E312" s="117"/>
      <c r="F312" s="54"/>
      <c r="W312" s="40"/>
      <c r="X312" s="40"/>
      <c r="Y312" s="40"/>
      <c r="AD312" s="36"/>
      <c r="AE312" s="36"/>
    </row>
    <row r="313" spans="1:31" x14ac:dyDescent="0.2">
      <c r="A313" s="53"/>
      <c r="B313" s="54"/>
      <c r="C313" s="54"/>
      <c r="D313" s="117"/>
      <c r="E313" s="117"/>
      <c r="F313" s="54"/>
      <c r="W313" s="40"/>
      <c r="X313" s="40"/>
      <c r="Y313" s="40"/>
      <c r="AD313" s="36"/>
      <c r="AE313" s="36"/>
    </row>
    <row r="314" spans="1:31" x14ac:dyDescent="0.2">
      <c r="A314" s="53"/>
      <c r="B314" s="54"/>
      <c r="C314" s="54"/>
      <c r="D314" s="117"/>
      <c r="E314" s="117"/>
      <c r="F314" s="54"/>
      <c r="W314" s="40"/>
      <c r="X314" s="40"/>
      <c r="Y314" s="40"/>
      <c r="AD314" s="36"/>
      <c r="AE314" s="36"/>
    </row>
    <row r="315" spans="1:31" x14ac:dyDescent="0.2">
      <c r="A315" s="53"/>
      <c r="B315" s="54"/>
      <c r="C315" s="54"/>
      <c r="D315" s="117"/>
      <c r="E315" s="117"/>
      <c r="F315" s="54"/>
      <c r="W315" s="40"/>
      <c r="X315" s="40"/>
      <c r="Y315" s="40"/>
      <c r="AD315" s="36"/>
      <c r="AE315" s="36"/>
    </row>
    <row r="316" spans="1:31" x14ac:dyDescent="0.2">
      <c r="A316" s="53"/>
      <c r="B316" s="54"/>
      <c r="C316" s="54"/>
      <c r="D316" s="117"/>
      <c r="E316" s="117"/>
      <c r="F316" s="54"/>
      <c r="W316" s="40"/>
      <c r="X316" s="40"/>
      <c r="Y316" s="40"/>
      <c r="AD316" s="36"/>
      <c r="AE316" s="36"/>
    </row>
    <row r="317" spans="1:31" x14ac:dyDescent="0.2">
      <c r="A317" s="53"/>
      <c r="B317" s="54"/>
      <c r="C317" s="54"/>
      <c r="D317" s="117"/>
      <c r="E317" s="117"/>
      <c r="F317" s="54"/>
      <c r="W317" s="40"/>
      <c r="X317" s="40"/>
      <c r="Y317" s="40"/>
      <c r="AD317" s="36"/>
      <c r="AE317" s="36"/>
    </row>
    <row r="318" spans="1:31" x14ac:dyDescent="0.2">
      <c r="A318" s="53"/>
      <c r="B318" s="54"/>
      <c r="C318" s="54"/>
      <c r="D318" s="117"/>
      <c r="E318" s="117"/>
      <c r="F318" s="54"/>
      <c r="W318" s="40"/>
      <c r="X318" s="40"/>
      <c r="Y318" s="40"/>
      <c r="AD318" s="36"/>
      <c r="AE318" s="36"/>
    </row>
    <row r="319" spans="1:31" x14ac:dyDescent="0.2">
      <c r="A319" s="53"/>
      <c r="B319" s="54"/>
      <c r="C319" s="54"/>
      <c r="D319" s="117"/>
      <c r="E319" s="117"/>
      <c r="F319" s="54"/>
      <c r="W319" s="40"/>
      <c r="X319" s="40"/>
      <c r="Y319" s="40"/>
      <c r="AD319" s="36"/>
      <c r="AE319" s="36"/>
    </row>
    <row r="320" spans="1:31" x14ac:dyDescent="0.2">
      <c r="A320" s="53"/>
      <c r="B320" s="54"/>
      <c r="C320" s="54"/>
      <c r="D320" s="117"/>
      <c r="E320" s="117"/>
      <c r="F320" s="54"/>
      <c r="W320" s="40"/>
      <c r="X320" s="40"/>
      <c r="Y320" s="40"/>
      <c r="AD320" s="36"/>
      <c r="AE320" s="36"/>
    </row>
    <row r="321" spans="1:31" x14ac:dyDescent="0.2">
      <c r="A321" s="53"/>
      <c r="B321" s="54"/>
      <c r="C321" s="54"/>
      <c r="D321" s="117"/>
      <c r="E321" s="117"/>
      <c r="F321" s="54"/>
      <c r="W321" s="40"/>
      <c r="X321" s="40"/>
      <c r="Y321" s="40"/>
      <c r="AD321" s="36"/>
      <c r="AE321" s="36"/>
    </row>
    <row r="322" spans="1:31" x14ac:dyDescent="0.2">
      <c r="A322" s="53"/>
      <c r="B322" s="54"/>
      <c r="C322" s="54"/>
      <c r="D322" s="117"/>
      <c r="E322" s="117"/>
      <c r="F322" s="54"/>
      <c r="W322" s="40"/>
      <c r="X322" s="40"/>
      <c r="Y322" s="40"/>
      <c r="AD322" s="36"/>
      <c r="AE322" s="36"/>
    </row>
    <row r="323" spans="1:31" x14ac:dyDescent="0.2">
      <c r="A323" s="53"/>
      <c r="B323" s="54"/>
      <c r="C323" s="54"/>
      <c r="D323" s="117"/>
      <c r="E323" s="117"/>
      <c r="F323" s="54"/>
      <c r="W323" s="40"/>
      <c r="X323" s="40"/>
      <c r="Y323" s="40"/>
      <c r="AD323" s="36"/>
      <c r="AE323" s="36"/>
    </row>
    <row r="324" spans="1:31" x14ac:dyDescent="0.2">
      <c r="A324" s="53"/>
      <c r="B324" s="54"/>
      <c r="C324" s="54"/>
      <c r="D324" s="117"/>
      <c r="E324" s="117"/>
      <c r="F324" s="54"/>
      <c r="W324" s="40"/>
      <c r="X324" s="40"/>
      <c r="Y324" s="40"/>
      <c r="AD324" s="36"/>
      <c r="AE324" s="36"/>
    </row>
    <row r="325" spans="1:31" x14ac:dyDescent="0.2">
      <c r="A325" s="53"/>
      <c r="B325" s="54"/>
      <c r="C325" s="54"/>
      <c r="D325" s="117"/>
      <c r="E325" s="117"/>
      <c r="F325" s="54"/>
      <c r="W325" s="40"/>
      <c r="X325" s="40"/>
      <c r="Y325" s="40"/>
      <c r="AD325" s="36"/>
      <c r="AE325" s="36"/>
    </row>
    <row r="326" spans="1:31" x14ac:dyDescent="0.2">
      <c r="A326" s="53"/>
      <c r="B326" s="54"/>
      <c r="C326" s="54"/>
      <c r="D326" s="117"/>
      <c r="E326" s="117"/>
      <c r="F326" s="54"/>
      <c r="W326" s="40"/>
      <c r="X326" s="40"/>
      <c r="Y326" s="40"/>
      <c r="AD326" s="36"/>
      <c r="AE326" s="36"/>
    </row>
    <row r="327" spans="1:31" x14ac:dyDescent="0.2">
      <c r="A327" s="53"/>
      <c r="B327" s="54"/>
      <c r="C327" s="54"/>
      <c r="D327" s="117"/>
      <c r="E327" s="117"/>
      <c r="F327" s="54"/>
      <c r="W327" s="40"/>
      <c r="X327" s="40"/>
      <c r="Y327" s="40"/>
      <c r="AD327" s="36"/>
      <c r="AE327" s="36"/>
    </row>
    <row r="328" spans="1:31" x14ac:dyDescent="0.2">
      <c r="A328" s="53"/>
      <c r="B328" s="54"/>
      <c r="C328" s="54"/>
      <c r="D328" s="117"/>
      <c r="E328" s="117"/>
      <c r="F328" s="54"/>
      <c r="W328" s="40"/>
      <c r="X328" s="40"/>
      <c r="Y328" s="40"/>
      <c r="AD328" s="36"/>
      <c r="AE328" s="36"/>
    </row>
    <row r="329" spans="1:31" x14ac:dyDescent="0.2">
      <c r="A329" s="53"/>
      <c r="B329" s="54"/>
      <c r="C329" s="54"/>
      <c r="D329" s="117"/>
      <c r="E329" s="117"/>
      <c r="F329" s="54"/>
      <c r="W329" s="40"/>
      <c r="X329" s="40"/>
      <c r="Y329" s="40"/>
      <c r="AD329" s="36"/>
      <c r="AE329" s="36"/>
    </row>
    <row r="330" spans="1:31" x14ac:dyDescent="0.2">
      <c r="A330" s="53"/>
      <c r="B330" s="54"/>
      <c r="C330" s="54"/>
      <c r="D330" s="117"/>
      <c r="E330" s="117"/>
      <c r="F330" s="54"/>
      <c r="W330" s="40"/>
      <c r="X330" s="40"/>
      <c r="Y330" s="40"/>
      <c r="AD330" s="36"/>
      <c r="AE330" s="36"/>
    </row>
    <row r="331" spans="1:31" x14ac:dyDescent="0.2">
      <c r="A331" s="53"/>
      <c r="B331" s="54"/>
      <c r="C331" s="54"/>
      <c r="D331" s="117"/>
      <c r="E331" s="117"/>
      <c r="F331" s="54"/>
      <c r="W331" s="40"/>
      <c r="X331" s="40"/>
      <c r="Y331" s="40"/>
      <c r="AD331" s="36"/>
      <c r="AE331" s="36"/>
    </row>
    <row r="332" spans="1:31" x14ac:dyDescent="0.2">
      <c r="A332" s="53"/>
      <c r="B332" s="54"/>
      <c r="C332" s="54"/>
      <c r="D332" s="117"/>
      <c r="E332" s="117"/>
      <c r="F332" s="54"/>
      <c r="W332" s="40"/>
      <c r="X332" s="40"/>
      <c r="Y332" s="40"/>
      <c r="AD332" s="36"/>
      <c r="AE332" s="36"/>
    </row>
    <row r="333" spans="1:31" x14ac:dyDescent="0.2">
      <c r="A333" s="53"/>
      <c r="B333" s="54"/>
      <c r="C333" s="54"/>
      <c r="D333" s="117"/>
      <c r="E333" s="117"/>
      <c r="F333" s="54"/>
      <c r="W333" s="40"/>
      <c r="X333" s="40"/>
      <c r="Y333" s="40"/>
      <c r="AD333" s="36"/>
      <c r="AE333" s="36"/>
    </row>
    <row r="334" spans="1:31" x14ac:dyDescent="0.2">
      <c r="A334" s="53"/>
      <c r="B334" s="54"/>
      <c r="C334" s="54"/>
      <c r="D334" s="117"/>
      <c r="E334" s="117"/>
      <c r="F334" s="54"/>
      <c r="W334" s="40"/>
      <c r="X334" s="40"/>
      <c r="Y334" s="40"/>
      <c r="AD334" s="36"/>
      <c r="AE334" s="36"/>
    </row>
    <row r="335" spans="1:31" x14ac:dyDescent="0.2">
      <c r="A335" s="53"/>
      <c r="B335" s="54"/>
      <c r="C335" s="54"/>
      <c r="D335" s="117"/>
      <c r="E335" s="117"/>
      <c r="F335" s="54"/>
      <c r="W335" s="40"/>
      <c r="X335" s="40"/>
      <c r="Y335" s="40"/>
      <c r="AD335" s="36"/>
      <c r="AE335" s="36"/>
    </row>
    <row r="336" spans="1:31" x14ac:dyDescent="0.2">
      <c r="A336" s="53"/>
      <c r="B336" s="54"/>
      <c r="C336" s="54"/>
      <c r="D336" s="117"/>
      <c r="E336" s="117"/>
      <c r="F336" s="54"/>
      <c r="W336" s="40"/>
      <c r="X336" s="40"/>
      <c r="Y336" s="40"/>
      <c r="AD336" s="36"/>
      <c r="AE336" s="36"/>
    </row>
    <row r="337" spans="1:31" x14ac:dyDescent="0.2">
      <c r="A337" s="53"/>
      <c r="B337" s="54"/>
      <c r="C337" s="54"/>
      <c r="D337" s="117"/>
      <c r="E337" s="117"/>
      <c r="F337" s="54"/>
      <c r="W337" s="40"/>
      <c r="X337" s="40"/>
      <c r="Y337" s="40"/>
      <c r="AD337" s="36"/>
      <c r="AE337" s="36"/>
    </row>
    <row r="338" spans="1:31" x14ac:dyDescent="0.2">
      <c r="A338" s="53"/>
      <c r="B338" s="54"/>
      <c r="C338" s="54"/>
      <c r="D338" s="117"/>
      <c r="E338" s="117"/>
      <c r="F338" s="54"/>
      <c r="W338" s="40"/>
      <c r="X338" s="40"/>
      <c r="Y338" s="40"/>
      <c r="AD338" s="36"/>
      <c r="AE338" s="36"/>
    </row>
    <row r="339" spans="1:31" x14ac:dyDescent="0.2">
      <c r="A339" s="53"/>
      <c r="B339" s="54"/>
      <c r="C339" s="54"/>
      <c r="D339" s="117"/>
      <c r="E339" s="117"/>
      <c r="F339" s="54"/>
      <c r="W339" s="40"/>
      <c r="X339" s="40"/>
      <c r="Y339" s="40"/>
      <c r="AD339" s="36"/>
      <c r="AE339" s="36"/>
    </row>
    <row r="340" spans="1:31" x14ac:dyDescent="0.2">
      <c r="A340" s="53"/>
      <c r="B340" s="54"/>
      <c r="C340" s="54"/>
      <c r="D340" s="117"/>
      <c r="E340" s="117"/>
      <c r="F340" s="54"/>
      <c r="W340" s="40"/>
      <c r="X340" s="40"/>
      <c r="Y340" s="40"/>
      <c r="AD340" s="36"/>
      <c r="AE340" s="36"/>
    </row>
    <row r="341" spans="1:31" x14ac:dyDescent="0.2">
      <c r="A341" s="53"/>
      <c r="B341" s="54"/>
      <c r="C341" s="54"/>
      <c r="D341" s="117"/>
      <c r="E341" s="117"/>
      <c r="F341" s="54"/>
      <c r="W341" s="40"/>
      <c r="X341" s="40"/>
      <c r="Y341" s="40"/>
      <c r="AD341" s="36"/>
      <c r="AE341" s="36"/>
    </row>
    <row r="342" spans="1:31" x14ac:dyDescent="0.2">
      <c r="A342" s="53"/>
      <c r="B342" s="54"/>
      <c r="C342" s="54"/>
      <c r="D342" s="117"/>
      <c r="E342" s="117"/>
      <c r="F342" s="54"/>
      <c r="W342" s="40"/>
      <c r="X342" s="40"/>
      <c r="Y342" s="40"/>
      <c r="AD342" s="36"/>
      <c r="AE342" s="36"/>
    </row>
    <row r="343" spans="1:31" x14ac:dyDescent="0.2">
      <c r="A343" s="53"/>
      <c r="B343" s="54"/>
      <c r="C343" s="54"/>
      <c r="D343" s="117"/>
      <c r="E343" s="117"/>
      <c r="F343" s="54"/>
      <c r="W343" s="40"/>
      <c r="X343" s="40"/>
      <c r="Y343" s="40"/>
      <c r="AD343" s="36"/>
      <c r="AE343" s="36"/>
    </row>
    <row r="344" spans="1:31" x14ac:dyDescent="0.2">
      <c r="A344" s="53"/>
      <c r="B344" s="54"/>
      <c r="C344" s="54"/>
      <c r="D344" s="117"/>
      <c r="E344" s="117"/>
      <c r="F344" s="54"/>
      <c r="W344" s="40"/>
      <c r="X344" s="40"/>
      <c r="Y344" s="40"/>
      <c r="AD344" s="36"/>
      <c r="AE344" s="36"/>
    </row>
    <row r="345" spans="1:31" x14ac:dyDescent="0.2">
      <c r="A345" s="53"/>
      <c r="B345" s="54"/>
      <c r="C345" s="54"/>
      <c r="D345" s="117"/>
      <c r="E345" s="117"/>
      <c r="F345" s="54"/>
      <c r="W345" s="40"/>
      <c r="X345" s="40"/>
      <c r="Y345" s="40"/>
      <c r="AD345" s="36"/>
      <c r="AE345" s="36"/>
    </row>
    <row r="346" spans="1:31" x14ac:dyDescent="0.2">
      <c r="A346" s="53"/>
      <c r="B346" s="54"/>
      <c r="C346" s="54"/>
      <c r="D346" s="117"/>
      <c r="E346" s="117"/>
      <c r="F346" s="54"/>
      <c r="W346" s="40"/>
      <c r="X346" s="40"/>
      <c r="Y346" s="40"/>
      <c r="AD346" s="36"/>
      <c r="AE346" s="36"/>
    </row>
    <row r="347" spans="1:31" x14ac:dyDescent="0.2">
      <c r="A347" s="53"/>
      <c r="B347" s="54"/>
      <c r="C347" s="54"/>
      <c r="D347" s="117"/>
      <c r="E347" s="117"/>
      <c r="F347" s="54"/>
      <c r="W347" s="40"/>
      <c r="X347" s="40"/>
      <c r="Y347" s="40"/>
      <c r="AD347" s="36"/>
      <c r="AE347" s="36"/>
    </row>
    <row r="348" spans="1:31" x14ac:dyDescent="0.2">
      <c r="A348" s="53"/>
      <c r="B348" s="54"/>
      <c r="C348" s="54"/>
      <c r="D348" s="117"/>
      <c r="E348" s="117"/>
      <c r="F348" s="54"/>
      <c r="W348" s="40"/>
      <c r="X348" s="40"/>
      <c r="Y348" s="40"/>
      <c r="AD348" s="36"/>
      <c r="AE348" s="36"/>
    </row>
    <row r="349" spans="1:31" x14ac:dyDescent="0.2">
      <c r="A349" s="53"/>
      <c r="B349" s="54"/>
      <c r="C349" s="54"/>
      <c r="D349" s="117"/>
      <c r="E349" s="117"/>
      <c r="F349" s="54"/>
      <c r="W349" s="40"/>
      <c r="X349" s="40"/>
      <c r="Y349" s="40"/>
      <c r="AD349" s="36"/>
      <c r="AE349" s="36"/>
    </row>
    <row r="350" spans="1:31" x14ac:dyDescent="0.2">
      <c r="A350" s="53"/>
      <c r="B350" s="54"/>
      <c r="C350" s="54"/>
      <c r="D350" s="117"/>
      <c r="E350" s="117"/>
      <c r="F350" s="54"/>
      <c r="W350" s="40"/>
      <c r="X350" s="40"/>
      <c r="Y350" s="40"/>
      <c r="AD350" s="36"/>
      <c r="AE350" s="36"/>
    </row>
    <row r="351" spans="1:31" x14ac:dyDescent="0.2">
      <c r="A351" s="53"/>
      <c r="B351" s="54"/>
      <c r="C351" s="54"/>
      <c r="D351" s="117"/>
      <c r="E351" s="117"/>
      <c r="F351" s="54"/>
      <c r="W351" s="40"/>
      <c r="X351" s="40"/>
      <c r="Y351" s="40"/>
      <c r="AD351" s="36"/>
      <c r="AE351" s="36"/>
    </row>
    <row r="352" spans="1:31" x14ac:dyDescent="0.2">
      <c r="A352" s="53"/>
      <c r="B352" s="54"/>
      <c r="C352" s="54"/>
      <c r="D352" s="117"/>
      <c r="E352" s="117"/>
      <c r="F352" s="54"/>
      <c r="W352" s="40"/>
      <c r="X352" s="40"/>
      <c r="Y352" s="40"/>
      <c r="AD352" s="36"/>
      <c r="AE352" s="36"/>
    </row>
    <row r="353" spans="1:31" x14ac:dyDescent="0.2">
      <c r="A353" s="53"/>
      <c r="B353" s="54"/>
      <c r="C353" s="54"/>
      <c r="D353" s="117"/>
      <c r="E353" s="117"/>
      <c r="F353" s="54"/>
      <c r="W353" s="40"/>
      <c r="X353" s="40"/>
      <c r="Y353" s="40"/>
      <c r="AD353" s="36"/>
      <c r="AE353" s="36"/>
    </row>
    <row r="354" spans="1:31" x14ac:dyDescent="0.2">
      <c r="A354" s="53"/>
      <c r="B354" s="54"/>
      <c r="C354" s="54"/>
      <c r="D354" s="117"/>
      <c r="E354" s="117"/>
      <c r="F354" s="54"/>
      <c r="W354" s="40"/>
      <c r="X354" s="40"/>
      <c r="Y354" s="40"/>
      <c r="AD354" s="36"/>
      <c r="AE354" s="36"/>
    </row>
    <row r="355" spans="1:31" x14ac:dyDescent="0.2">
      <c r="A355" s="53"/>
      <c r="B355" s="54"/>
      <c r="C355" s="54"/>
      <c r="D355" s="117"/>
      <c r="E355" s="117"/>
      <c r="F355" s="54"/>
      <c r="W355" s="40"/>
      <c r="X355" s="40"/>
      <c r="Y355" s="40"/>
      <c r="AD355" s="36"/>
      <c r="AE355" s="36"/>
    </row>
    <row r="356" spans="1:31" x14ac:dyDescent="0.2">
      <c r="A356" s="53"/>
      <c r="B356" s="54"/>
      <c r="C356" s="54"/>
      <c r="D356" s="117"/>
      <c r="E356" s="117"/>
      <c r="F356" s="54"/>
      <c r="W356" s="40"/>
      <c r="X356" s="40"/>
      <c r="Y356" s="40"/>
      <c r="AD356" s="36"/>
      <c r="AE356" s="36"/>
    </row>
    <row r="357" spans="1:31" x14ac:dyDescent="0.2">
      <c r="A357" s="53"/>
      <c r="B357" s="54"/>
      <c r="C357" s="54"/>
      <c r="D357" s="117"/>
      <c r="E357" s="117"/>
      <c r="F357" s="54"/>
      <c r="W357" s="40"/>
      <c r="X357" s="40"/>
      <c r="Y357" s="40"/>
      <c r="AD357" s="36"/>
      <c r="AE357" s="36"/>
    </row>
    <row r="358" spans="1:31" x14ac:dyDescent="0.2">
      <c r="A358" s="53"/>
      <c r="B358" s="54"/>
      <c r="C358" s="54"/>
      <c r="D358" s="117"/>
      <c r="E358" s="117"/>
      <c r="F358" s="54"/>
      <c r="W358" s="40"/>
      <c r="X358" s="40"/>
      <c r="Y358" s="40"/>
      <c r="AD358" s="36"/>
      <c r="AE358" s="36"/>
    </row>
    <row r="359" spans="1:31" x14ac:dyDescent="0.2">
      <c r="A359" s="53"/>
      <c r="B359" s="54"/>
      <c r="C359" s="54"/>
      <c r="D359" s="117"/>
      <c r="E359" s="117"/>
      <c r="F359" s="54"/>
      <c r="W359" s="40"/>
      <c r="X359" s="40"/>
      <c r="Y359" s="40"/>
      <c r="AD359" s="36"/>
      <c r="AE359" s="36"/>
    </row>
    <row r="360" spans="1:31" x14ac:dyDescent="0.2">
      <c r="A360" s="53"/>
      <c r="B360" s="54"/>
      <c r="C360" s="54"/>
      <c r="D360" s="117"/>
      <c r="E360" s="117"/>
      <c r="F360" s="54"/>
      <c r="W360" s="40"/>
      <c r="X360" s="40"/>
      <c r="Y360" s="40"/>
      <c r="AD360" s="36"/>
      <c r="AE360" s="36"/>
    </row>
    <row r="361" spans="1:31" x14ac:dyDescent="0.2">
      <c r="A361" s="53"/>
      <c r="B361" s="54"/>
      <c r="C361" s="54"/>
      <c r="D361" s="117"/>
      <c r="E361" s="117"/>
      <c r="F361" s="54"/>
      <c r="W361" s="40"/>
      <c r="X361" s="40"/>
      <c r="Y361" s="40"/>
      <c r="AD361" s="36"/>
      <c r="AE361" s="36"/>
    </row>
    <row r="362" spans="1:31" x14ac:dyDescent="0.2">
      <c r="A362" s="53"/>
      <c r="B362" s="54"/>
      <c r="C362" s="54"/>
      <c r="D362" s="117"/>
      <c r="E362" s="117"/>
      <c r="F362" s="54"/>
      <c r="W362" s="40"/>
      <c r="X362" s="40"/>
      <c r="Y362" s="40"/>
      <c r="AD362" s="36"/>
      <c r="AE362" s="36"/>
    </row>
    <row r="363" spans="1:31" x14ac:dyDescent="0.2">
      <c r="A363" s="53"/>
      <c r="B363" s="54"/>
      <c r="C363" s="54"/>
      <c r="D363" s="117"/>
      <c r="E363" s="117"/>
      <c r="F363" s="54"/>
      <c r="W363" s="40"/>
      <c r="X363" s="40"/>
      <c r="Y363" s="40"/>
      <c r="AD363" s="36"/>
      <c r="AE363" s="36"/>
    </row>
    <row r="364" spans="1:31" x14ac:dyDescent="0.2">
      <c r="A364" s="53"/>
      <c r="B364" s="54"/>
      <c r="C364" s="54"/>
      <c r="D364" s="117"/>
      <c r="E364" s="117"/>
      <c r="F364" s="54"/>
      <c r="W364" s="40"/>
      <c r="X364" s="40"/>
      <c r="Y364" s="40"/>
      <c r="AD364" s="36"/>
      <c r="AE364" s="36"/>
    </row>
    <row r="365" spans="1:31" x14ac:dyDescent="0.2">
      <c r="A365" s="53"/>
      <c r="B365" s="54"/>
      <c r="C365" s="54"/>
      <c r="D365" s="117"/>
      <c r="E365" s="117"/>
      <c r="F365" s="54"/>
      <c r="W365" s="40"/>
      <c r="X365" s="40"/>
      <c r="Y365" s="40"/>
      <c r="AD365" s="36"/>
      <c r="AE365" s="36"/>
    </row>
    <row r="366" spans="1:31" x14ac:dyDescent="0.2">
      <c r="A366" s="53"/>
      <c r="B366" s="54"/>
      <c r="C366" s="54"/>
      <c r="D366" s="117"/>
      <c r="E366" s="117"/>
      <c r="F366" s="54"/>
      <c r="W366" s="40"/>
      <c r="X366" s="40"/>
      <c r="Y366" s="40"/>
      <c r="AD366" s="36"/>
      <c r="AE366" s="36"/>
    </row>
    <row r="367" spans="1:31" x14ac:dyDescent="0.2">
      <c r="A367" s="53"/>
      <c r="B367" s="54"/>
      <c r="C367" s="54"/>
      <c r="D367" s="117"/>
      <c r="E367" s="117"/>
      <c r="F367" s="54"/>
      <c r="W367" s="40"/>
      <c r="X367" s="40"/>
      <c r="Y367" s="40"/>
      <c r="AD367" s="36"/>
      <c r="AE367" s="36"/>
    </row>
    <row r="368" spans="1:31" x14ac:dyDescent="0.2">
      <c r="A368" s="53"/>
      <c r="B368" s="54"/>
      <c r="C368" s="54"/>
      <c r="D368" s="117"/>
      <c r="E368" s="117"/>
      <c r="F368" s="54"/>
      <c r="W368" s="40"/>
      <c r="X368" s="40"/>
      <c r="Y368" s="40"/>
      <c r="AD368" s="36"/>
      <c r="AE368" s="36"/>
    </row>
    <row r="369" spans="1:31" x14ac:dyDescent="0.2">
      <c r="A369" s="53"/>
      <c r="B369" s="54"/>
      <c r="C369" s="54"/>
      <c r="D369" s="117"/>
      <c r="E369" s="117"/>
      <c r="F369" s="54"/>
      <c r="W369" s="40"/>
      <c r="X369" s="40"/>
      <c r="Y369" s="40"/>
      <c r="AD369" s="36"/>
      <c r="AE369" s="36"/>
    </row>
    <row r="370" spans="1:31" x14ac:dyDescent="0.2">
      <c r="A370" s="53"/>
      <c r="B370" s="54"/>
      <c r="C370" s="54"/>
      <c r="D370" s="117"/>
      <c r="E370" s="117"/>
      <c r="F370" s="54"/>
      <c r="W370" s="40"/>
      <c r="X370" s="40"/>
      <c r="Y370" s="40"/>
      <c r="AD370" s="36"/>
      <c r="AE370" s="36"/>
    </row>
    <row r="371" spans="1:31" x14ac:dyDescent="0.2">
      <c r="A371" s="53"/>
      <c r="B371" s="54"/>
      <c r="C371" s="54"/>
      <c r="D371" s="117"/>
      <c r="E371" s="117"/>
      <c r="F371" s="54"/>
      <c r="W371" s="40"/>
      <c r="X371" s="40"/>
      <c r="Y371" s="40"/>
      <c r="AD371" s="36"/>
      <c r="AE371" s="36"/>
    </row>
    <row r="372" spans="1:31" x14ac:dyDescent="0.2">
      <c r="A372" s="53"/>
      <c r="B372" s="54"/>
      <c r="C372" s="54"/>
      <c r="D372" s="117"/>
      <c r="E372" s="117"/>
      <c r="F372" s="54"/>
      <c r="W372" s="40"/>
      <c r="X372" s="40"/>
      <c r="Y372" s="40"/>
      <c r="AD372" s="36"/>
      <c r="AE372" s="36"/>
    </row>
    <row r="373" spans="1:31" x14ac:dyDescent="0.2">
      <c r="A373" s="53"/>
      <c r="B373" s="54"/>
      <c r="C373" s="54"/>
      <c r="D373" s="117"/>
      <c r="E373" s="117"/>
      <c r="F373" s="54"/>
      <c r="W373" s="40"/>
      <c r="X373" s="40"/>
      <c r="Y373" s="40"/>
      <c r="AD373" s="36"/>
      <c r="AE373" s="36"/>
    </row>
    <row r="374" spans="1:31" x14ac:dyDescent="0.2">
      <c r="A374" s="53"/>
      <c r="B374" s="54"/>
      <c r="C374" s="54"/>
      <c r="D374" s="117"/>
      <c r="E374" s="117"/>
      <c r="F374" s="54"/>
      <c r="W374" s="40"/>
      <c r="X374" s="40"/>
      <c r="Y374" s="40"/>
      <c r="AD374" s="36"/>
      <c r="AE374" s="36"/>
    </row>
    <row r="375" spans="1:31" x14ac:dyDescent="0.2">
      <c r="A375" s="53"/>
      <c r="B375" s="54"/>
      <c r="C375" s="54"/>
      <c r="D375" s="117"/>
      <c r="E375" s="117"/>
      <c r="F375" s="54"/>
      <c r="W375" s="40"/>
      <c r="X375" s="40"/>
      <c r="Y375" s="40"/>
      <c r="AD375" s="36"/>
      <c r="AE375" s="36"/>
    </row>
    <row r="376" spans="1:31" x14ac:dyDescent="0.2">
      <c r="A376" s="53"/>
      <c r="B376" s="54"/>
      <c r="C376" s="54"/>
      <c r="D376" s="117"/>
      <c r="E376" s="117"/>
      <c r="F376" s="54"/>
      <c r="W376" s="40"/>
      <c r="X376" s="40"/>
      <c r="Y376" s="40"/>
      <c r="AD376" s="36"/>
      <c r="AE376" s="36"/>
    </row>
    <row r="377" spans="1:31" x14ac:dyDescent="0.2">
      <c r="A377" s="53"/>
      <c r="B377" s="54"/>
      <c r="C377" s="54"/>
      <c r="D377" s="117"/>
      <c r="E377" s="117"/>
      <c r="F377" s="54"/>
      <c r="W377" s="40"/>
      <c r="X377" s="40"/>
      <c r="Y377" s="40"/>
      <c r="AD377" s="36"/>
      <c r="AE377" s="36"/>
    </row>
    <row r="378" spans="1:31" x14ac:dyDescent="0.2">
      <c r="A378" s="53"/>
      <c r="B378" s="54"/>
      <c r="C378" s="54"/>
      <c r="D378" s="117"/>
      <c r="E378" s="117"/>
      <c r="F378" s="54"/>
      <c r="W378" s="40"/>
      <c r="X378" s="40"/>
      <c r="Y378" s="40"/>
      <c r="AD378" s="36"/>
      <c r="AE378" s="36"/>
    </row>
    <row r="379" spans="1:31" x14ac:dyDescent="0.2">
      <c r="A379" s="53"/>
      <c r="B379" s="54"/>
      <c r="C379" s="54"/>
      <c r="D379" s="117"/>
      <c r="E379" s="117"/>
      <c r="F379" s="54"/>
      <c r="W379" s="40"/>
      <c r="X379" s="40"/>
      <c r="Y379" s="40"/>
      <c r="AD379" s="36"/>
      <c r="AE379" s="36"/>
    </row>
    <row r="380" spans="1:31" x14ac:dyDescent="0.2">
      <c r="A380" s="53"/>
      <c r="B380" s="54"/>
      <c r="C380" s="54"/>
      <c r="D380" s="117"/>
      <c r="E380" s="117"/>
      <c r="F380" s="54"/>
      <c r="W380" s="40"/>
      <c r="X380" s="40"/>
      <c r="Y380" s="40"/>
      <c r="AD380" s="36"/>
      <c r="AE380" s="36"/>
    </row>
    <row r="381" spans="1:31" x14ac:dyDescent="0.2">
      <c r="A381" s="53"/>
      <c r="B381" s="54"/>
      <c r="C381" s="54"/>
      <c r="D381" s="117"/>
      <c r="E381" s="117"/>
      <c r="F381" s="54"/>
      <c r="W381" s="40"/>
      <c r="X381" s="40"/>
      <c r="Y381" s="40"/>
      <c r="AD381" s="36"/>
      <c r="AE381" s="36"/>
    </row>
    <row r="382" spans="1:31" x14ac:dyDescent="0.2">
      <c r="A382" s="53"/>
      <c r="B382" s="54"/>
      <c r="C382" s="54"/>
      <c r="D382" s="117"/>
      <c r="E382" s="117"/>
      <c r="F382" s="54"/>
      <c r="W382" s="40"/>
      <c r="X382" s="40"/>
      <c r="Y382" s="40"/>
      <c r="AD382" s="36"/>
      <c r="AE382" s="36"/>
    </row>
    <row r="383" spans="1:31" x14ac:dyDescent="0.2">
      <c r="A383" s="53"/>
      <c r="B383" s="54"/>
      <c r="C383" s="54"/>
      <c r="D383" s="117"/>
      <c r="E383" s="117"/>
      <c r="F383" s="54"/>
      <c r="W383" s="40"/>
      <c r="X383" s="40"/>
      <c r="Y383" s="40"/>
      <c r="AD383" s="36"/>
      <c r="AE383" s="36"/>
    </row>
    <row r="384" spans="1:31" x14ac:dyDescent="0.2">
      <c r="A384" s="53"/>
      <c r="B384" s="54"/>
      <c r="C384" s="54"/>
      <c r="D384" s="117"/>
      <c r="E384" s="117"/>
      <c r="F384" s="54"/>
      <c r="W384" s="40"/>
      <c r="X384" s="40"/>
      <c r="Y384" s="40"/>
      <c r="AD384" s="36"/>
      <c r="AE384" s="36"/>
    </row>
    <row r="385" spans="1:31" x14ac:dyDescent="0.2">
      <c r="A385" s="53"/>
      <c r="B385" s="54"/>
      <c r="C385" s="54"/>
      <c r="D385" s="117"/>
      <c r="E385" s="117"/>
      <c r="F385" s="54"/>
      <c r="W385" s="40"/>
      <c r="X385" s="40"/>
      <c r="Y385" s="40"/>
      <c r="AD385" s="36"/>
      <c r="AE385" s="36"/>
    </row>
    <row r="386" spans="1:31" x14ac:dyDescent="0.2">
      <c r="A386" s="53"/>
      <c r="B386" s="54"/>
      <c r="C386" s="54"/>
      <c r="D386" s="117"/>
      <c r="E386" s="117"/>
      <c r="F386" s="54"/>
      <c r="W386" s="40"/>
      <c r="X386" s="40"/>
      <c r="Y386" s="40"/>
      <c r="AD386" s="36"/>
      <c r="AE386" s="36"/>
    </row>
    <row r="387" spans="1:31" x14ac:dyDescent="0.2">
      <c r="A387" s="53"/>
      <c r="B387" s="54"/>
      <c r="C387" s="54"/>
      <c r="D387" s="117"/>
      <c r="E387" s="117"/>
      <c r="F387" s="54"/>
      <c r="W387" s="40"/>
      <c r="X387" s="40"/>
      <c r="Y387" s="40"/>
      <c r="AD387" s="36"/>
      <c r="AE387" s="36"/>
    </row>
    <row r="388" spans="1:31" x14ac:dyDescent="0.2">
      <c r="A388" s="53"/>
      <c r="B388" s="54"/>
      <c r="C388" s="54"/>
      <c r="D388" s="117"/>
      <c r="E388" s="117"/>
      <c r="F388" s="54"/>
      <c r="W388" s="40"/>
      <c r="X388" s="40"/>
      <c r="Y388" s="40"/>
      <c r="AD388" s="36"/>
      <c r="AE388" s="36"/>
    </row>
    <row r="389" spans="1:31" x14ac:dyDescent="0.2">
      <c r="A389" s="53"/>
      <c r="B389" s="54"/>
      <c r="C389" s="54"/>
      <c r="D389" s="117"/>
      <c r="E389" s="117"/>
      <c r="F389" s="54"/>
      <c r="W389" s="40"/>
      <c r="X389" s="40"/>
      <c r="Y389" s="40"/>
      <c r="AD389" s="36"/>
      <c r="AE389" s="36"/>
    </row>
    <row r="390" spans="1:31" x14ac:dyDescent="0.2">
      <c r="A390" s="53"/>
      <c r="B390" s="54"/>
      <c r="C390" s="54"/>
      <c r="D390" s="117"/>
      <c r="E390" s="117"/>
      <c r="F390" s="54"/>
      <c r="W390" s="40"/>
      <c r="X390" s="40"/>
      <c r="Y390" s="40"/>
      <c r="AD390" s="36"/>
      <c r="AE390" s="36"/>
    </row>
    <row r="391" spans="1:31" x14ac:dyDescent="0.2">
      <c r="A391" s="53"/>
      <c r="B391" s="54"/>
      <c r="C391" s="54"/>
      <c r="D391" s="117"/>
      <c r="E391" s="117"/>
      <c r="F391" s="54"/>
      <c r="W391" s="40"/>
      <c r="X391" s="40"/>
      <c r="Y391" s="40"/>
      <c r="AD391" s="36"/>
      <c r="AE391" s="36"/>
    </row>
    <row r="392" spans="1:31" x14ac:dyDescent="0.2">
      <c r="A392" s="53"/>
      <c r="B392" s="54"/>
      <c r="C392" s="54"/>
      <c r="D392" s="117"/>
      <c r="E392" s="117"/>
      <c r="F392" s="54"/>
      <c r="W392" s="40"/>
      <c r="X392" s="40"/>
      <c r="Y392" s="40"/>
      <c r="AD392" s="36"/>
      <c r="AE392" s="36"/>
    </row>
    <row r="393" spans="1:31" x14ac:dyDescent="0.2">
      <c r="A393" s="53"/>
      <c r="B393" s="54"/>
      <c r="C393" s="54"/>
      <c r="D393" s="117"/>
      <c r="E393" s="117"/>
      <c r="F393" s="54"/>
      <c r="W393" s="40"/>
      <c r="X393" s="40"/>
      <c r="Y393" s="40"/>
      <c r="AD393" s="36"/>
      <c r="AE393" s="36"/>
    </row>
    <row r="394" spans="1:31" x14ac:dyDescent="0.2">
      <c r="A394" s="53"/>
      <c r="B394" s="54"/>
      <c r="C394" s="54"/>
      <c r="D394" s="117"/>
      <c r="E394" s="117"/>
      <c r="F394" s="54"/>
      <c r="W394" s="40"/>
      <c r="X394" s="40"/>
      <c r="Y394" s="40"/>
      <c r="AD394" s="36"/>
      <c r="AE394" s="36"/>
    </row>
    <row r="395" spans="1:31" x14ac:dyDescent="0.2">
      <c r="A395" s="53"/>
      <c r="B395" s="54"/>
      <c r="C395" s="54"/>
      <c r="D395" s="117"/>
      <c r="E395" s="117"/>
      <c r="F395" s="54"/>
      <c r="W395" s="40"/>
      <c r="X395" s="40"/>
      <c r="Y395" s="40"/>
      <c r="AD395" s="36"/>
      <c r="AE395" s="36"/>
    </row>
    <row r="396" spans="1:31" x14ac:dyDescent="0.2">
      <c r="A396" s="53"/>
      <c r="B396" s="54"/>
      <c r="C396" s="54"/>
      <c r="D396" s="117"/>
      <c r="E396" s="117"/>
      <c r="F396" s="54"/>
      <c r="W396" s="40"/>
      <c r="X396" s="40"/>
      <c r="Y396" s="40"/>
      <c r="AD396" s="36"/>
      <c r="AE396" s="36"/>
    </row>
    <row r="397" spans="1:31" x14ac:dyDescent="0.2">
      <c r="A397" s="53"/>
      <c r="B397" s="54"/>
      <c r="C397" s="54"/>
      <c r="D397" s="117"/>
      <c r="E397" s="117"/>
      <c r="F397" s="54"/>
      <c r="W397" s="40"/>
      <c r="X397" s="40"/>
      <c r="Y397" s="40"/>
      <c r="AD397" s="36"/>
      <c r="AE397" s="36"/>
    </row>
    <row r="398" spans="1:31" x14ac:dyDescent="0.2">
      <c r="A398" s="53"/>
      <c r="B398" s="54"/>
      <c r="C398" s="54"/>
      <c r="D398" s="117"/>
      <c r="E398" s="117"/>
      <c r="F398" s="54"/>
      <c r="W398" s="40"/>
      <c r="X398" s="40"/>
      <c r="Y398" s="40"/>
      <c r="AD398" s="36"/>
      <c r="AE398" s="36"/>
    </row>
    <row r="399" spans="1:31" x14ac:dyDescent="0.2">
      <c r="A399" s="53"/>
      <c r="B399" s="54"/>
      <c r="C399" s="54"/>
      <c r="D399" s="117"/>
      <c r="E399" s="117"/>
      <c r="F399" s="54"/>
      <c r="W399" s="40"/>
      <c r="X399" s="40"/>
      <c r="Y399" s="40"/>
      <c r="AD399" s="36"/>
      <c r="AE399" s="36"/>
    </row>
    <row r="400" spans="1:31" x14ac:dyDescent="0.2">
      <c r="A400" s="53"/>
      <c r="B400" s="54"/>
      <c r="C400" s="54"/>
      <c r="D400" s="117"/>
      <c r="E400" s="117"/>
      <c r="F400" s="54"/>
      <c r="W400" s="40"/>
      <c r="X400" s="40"/>
      <c r="Y400" s="40"/>
      <c r="AD400" s="36"/>
      <c r="AE400" s="36"/>
    </row>
    <row r="401" spans="1:31" x14ac:dyDescent="0.2">
      <c r="A401" s="53"/>
      <c r="B401" s="54"/>
      <c r="C401" s="54"/>
      <c r="D401" s="117"/>
      <c r="E401" s="117"/>
      <c r="F401" s="54"/>
      <c r="W401" s="40"/>
      <c r="X401" s="40"/>
      <c r="Y401" s="40"/>
      <c r="AD401" s="36"/>
      <c r="AE401" s="36"/>
    </row>
    <row r="402" spans="1:31" x14ac:dyDescent="0.2">
      <c r="A402" s="53"/>
      <c r="B402" s="54"/>
      <c r="C402" s="54"/>
      <c r="D402" s="117"/>
      <c r="E402" s="117"/>
      <c r="F402" s="54"/>
      <c r="W402" s="40"/>
      <c r="X402" s="40"/>
      <c r="Y402" s="40"/>
      <c r="AD402" s="36"/>
      <c r="AE402" s="36"/>
    </row>
    <row r="403" spans="1:31" x14ac:dyDescent="0.2">
      <c r="A403" s="53"/>
      <c r="B403" s="54"/>
      <c r="C403" s="54"/>
      <c r="D403" s="117"/>
      <c r="E403" s="117"/>
      <c r="F403" s="54"/>
      <c r="W403" s="40"/>
      <c r="X403" s="40"/>
      <c r="Y403" s="40"/>
      <c r="AD403" s="36"/>
      <c r="AE403" s="36"/>
    </row>
    <row r="404" spans="1:31" x14ac:dyDescent="0.2">
      <c r="A404" s="53"/>
      <c r="B404" s="54"/>
      <c r="C404" s="54"/>
      <c r="D404" s="117"/>
      <c r="E404" s="117"/>
      <c r="F404" s="54"/>
      <c r="W404" s="40"/>
      <c r="X404" s="40"/>
      <c r="Y404" s="40"/>
      <c r="AD404" s="36"/>
      <c r="AE404" s="36"/>
    </row>
    <row r="405" spans="1:31" x14ac:dyDescent="0.2">
      <c r="A405" s="53"/>
      <c r="B405" s="54"/>
      <c r="C405" s="54"/>
      <c r="D405" s="117"/>
      <c r="E405" s="117"/>
      <c r="F405" s="54"/>
      <c r="W405" s="40"/>
      <c r="X405" s="40"/>
      <c r="Y405" s="40"/>
      <c r="AD405" s="36"/>
      <c r="AE405" s="36"/>
    </row>
    <row r="406" spans="1:31" x14ac:dyDescent="0.2">
      <c r="A406" s="53"/>
      <c r="B406" s="54"/>
      <c r="C406" s="54"/>
      <c r="D406" s="117"/>
      <c r="E406" s="117"/>
      <c r="F406" s="54"/>
      <c r="W406" s="40"/>
      <c r="X406" s="40"/>
      <c r="Y406" s="40"/>
      <c r="AD406" s="36"/>
      <c r="AE406" s="36"/>
    </row>
    <row r="407" spans="1:31" x14ac:dyDescent="0.2">
      <c r="A407" s="53"/>
      <c r="B407" s="54"/>
      <c r="C407" s="54"/>
      <c r="D407" s="117"/>
      <c r="E407" s="117"/>
      <c r="F407" s="54"/>
      <c r="W407" s="40"/>
      <c r="X407" s="40"/>
      <c r="Y407" s="40"/>
      <c r="AD407" s="36"/>
      <c r="AE407" s="36"/>
    </row>
    <row r="408" spans="1:31" x14ac:dyDescent="0.2">
      <c r="A408" s="53"/>
      <c r="B408" s="54"/>
      <c r="C408" s="54"/>
      <c r="D408" s="117"/>
      <c r="E408" s="117"/>
      <c r="F408" s="54"/>
      <c r="W408" s="40"/>
      <c r="X408" s="40"/>
      <c r="Y408" s="40"/>
      <c r="AD408" s="36"/>
      <c r="AE408" s="36"/>
    </row>
    <row r="409" spans="1:31" x14ac:dyDescent="0.2">
      <c r="A409" s="53"/>
      <c r="B409" s="54"/>
      <c r="C409" s="54"/>
      <c r="D409" s="117"/>
      <c r="E409" s="117"/>
      <c r="F409" s="54"/>
      <c r="W409" s="40"/>
      <c r="X409" s="40"/>
      <c r="Y409" s="40"/>
      <c r="AD409" s="36"/>
      <c r="AE409" s="36"/>
    </row>
    <row r="410" spans="1:31" x14ac:dyDescent="0.2">
      <c r="A410" s="53"/>
      <c r="B410" s="54"/>
      <c r="C410" s="54"/>
      <c r="D410" s="117"/>
      <c r="E410" s="117"/>
      <c r="F410" s="54"/>
      <c r="W410" s="40"/>
      <c r="X410" s="40"/>
      <c r="Y410" s="40"/>
      <c r="AD410" s="36"/>
      <c r="AE410" s="36"/>
    </row>
    <row r="411" spans="1:31" x14ac:dyDescent="0.2">
      <c r="A411" s="53"/>
      <c r="B411" s="54"/>
      <c r="C411" s="54"/>
      <c r="D411" s="117"/>
      <c r="E411" s="117"/>
      <c r="F411" s="54"/>
      <c r="W411" s="40"/>
      <c r="X411" s="40"/>
      <c r="Y411" s="40"/>
      <c r="AD411" s="36"/>
      <c r="AE411" s="36"/>
    </row>
    <row r="412" spans="1:31" x14ac:dyDescent="0.2">
      <c r="A412" s="53"/>
      <c r="B412" s="54"/>
      <c r="C412" s="54"/>
      <c r="D412" s="117"/>
      <c r="E412" s="117"/>
      <c r="F412" s="54"/>
      <c r="W412" s="40"/>
      <c r="X412" s="40"/>
      <c r="Y412" s="40"/>
      <c r="AD412" s="36"/>
      <c r="AE412" s="36"/>
    </row>
    <row r="413" spans="1:31" x14ac:dyDescent="0.2">
      <c r="A413" s="53"/>
      <c r="B413" s="54"/>
      <c r="C413" s="54"/>
      <c r="D413" s="117"/>
      <c r="E413" s="117"/>
      <c r="F413" s="54"/>
      <c r="W413" s="40"/>
      <c r="X413" s="40"/>
      <c r="Y413" s="40"/>
      <c r="AD413" s="36"/>
      <c r="AE413" s="36"/>
    </row>
    <row r="414" spans="1:31" x14ac:dyDescent="0.2">
      <c r="A414" s="53"/>
      <c r="B414" s="54"/>
      <c r="C414" s="54"/>
      <c r="D414" s="117"/>
      <c r="E414" s="117"/>
      <c r="F414" s="54"/>
      <c r="W414" s="40"/>
      <c r="X414" s="40"/>
      <c r="Y414" s="40"/>
      <c r="AD414" s="36"/>
      <c r="AE414" s="36"/>
    </row>
    <row r="415" spans="1:31" x14ac:dyDescent="0.2">
      <c r="A415" s="53"/>
      <c r="B415" s="54"/>
      <c r="C415" s="54"/>
      <c r="D415" s="117"/>
      <c r="E415" s="117"/>
      <c r="F415" s="54"/>
      <c r="W415" s="40"/>
      <c r="X415" s="40"/>
      <c r="Y415" s="40"/>
      <c r="AD415" s="36"/>
      <c r="AE415" s="36"/>
    </row>
    <row r="416" spans="1:31" x14ac:dyDescent="0.2">
      <c r="A416" s="53"/>
      <c r="B416" s="54"/>
      <c r="C416" s="54"/>
      <c r="D416" s="117"/>
      <c r="E416" s="117"/>
      <c r="F416" s="54"/>
      <c r="W416" s="40"/>
      <c r="X416" s="40"/>
      <c r="Y416" s="40"/>
      <c r="AD416" s="36"/>
      <c r="AE416" s="36"/>
    </row>
    <row r="417" spans="1:31" x14ac:dyDescent="0.2">
      <c r="A417" s="53"/>
      <c r="B417" s="54"/>
      <c r="C417" s="54"/>
      <c r="D417" s="117"/>
      <c r="E417" s="117"/>
      <c r="F417" s="54"/>
      <c r="W417" s="40"/>
      <c r="X417" s="40"/>
      <c r="Y417" s="40"/>
      <c r="AD417" s="36"/>
      <c r="AE417" s="36"/>
    </row>
    <row r="418" spans="1:31" x14ac:dyDescent="0.2">
      <c r="A418" s="53"/>
      <c r="B418" s="54"/>
      <c r="C418" s="54"/>
      <c r="D418" s="117"/>
      <c r="E418" s="117"/>
      <c r="F418" s="54"/>
      <c r="W418" s="40"/>
      <c r="X418" s="40"/>
      <c r="Y418" s="40"/>
      <c r="AD418" s="36"/>
      <c r="AE418" s="36"/>
    </row>
    <row r="419" spans="1:31" x14ac:dyDescent="0.2">
      <c r="A419" s="53"/>
      <c r="B419" s="54"/>
      <c r="C419" s="54"/>
      <c r="D419" s="117"/>
      <c r="E419" s="117"/>
      <c r="F419" s="54"/>
      <c r="W419" s="40"/>
      <c r="X419" s="40"/>
      <c r="Y419" s="40"/>
      <c r="AD419" s="36"/>
      <c r="AE419" s="36"/>
    </row>
    <row r="420" spans="1:31" x14ac:dyDescent="0.2">
      <c r="A420" s="53"/>
      <c r="B420" s="54"/>
      <c r="C420" s="54"/>
      <c r="D420" s="117"/>
      <c r="E420" s="117"/>
      <c r="F420" s="54"/>
      <c r="W420" s="40"/>
      <c r="X420" s="40"/>
      <c r="Y420" s="40"/>
      <c r="AD420" s="36"/>
      <c r="AE420" s="36"/>
    </row>
    <row r="421" spans="1:31" x14ac:dyDescent="0.2">
      <c r="A421" s="53"/>
      <c r="B421" s="54"/>
      <c r="C421" s="54"/>
      <c r="D421" s="117"/>
      <c r="E421" s="117"/>
      <c r="F421" s="54"/>
      <c r="W421" s="40"/>
      <c r="X421" s="40"/>
      <c r="Y421" s="40"/>
      <c r="AD421" s="36"/>
      <c r="AE421" s="36"/>
    </row>
    <row r="422" spans="1:31" x14ac:dyDescent="0.2">
      <c r="A422" s="53"/>
      <c r="B422" s="54"/>
      <c r="C422" s="54"/>
      <c r="D422" s="117"/>
      <c r="E422" s="117"/>
      <c r="F422" s="54"/>
      <c r="W422" s="40"/>
      <c r="X422" s="40"/>
      <c r="Y422" s="40"/>
      <c r="AD422" s="36"/>
      <c r="AE422" s="36"/>
    </row>
    <row r="423" spans="1:31" x14ac:dyDescent="0.2">
      <c r="A423" s="53"/>
      <c r="B423" s="54"/>
      <c r="C423" s="54"/>
      <c r="D423" s="117"/>
      <c r="E423" s="117"/>
      <c r="F423" s="54"/>
      <c r="W423" s="40"/>
      <c r="X423" s="40"/>
      <c r="Y423" s="40"/>
      <c r="AD423" s="36"/>
      <c r="AE423" s="36"/>
    </row>
    <row r="424" spans="1:31" x14ac:dyDescent="0.2">
      <c r="A424" s="53"/>
      <c r="B424" s="54"/>
      <c r="C424" s="54"/>
      <c r="D424" s="117"/>
      <c r="E424" s="117"/>
      <c r="F424" s="54"/>
      <c r="W424" s="40"/>
      <c r="X424" s="40"/>
      <c r="Y424" s="40"/>
      <c r="AD424" s="36"/>
      <c r="AE424" s="36"/>
    </row>
    <row r="425" spans="1:31" x14ac:dyDescent="0.2">
      <c r="A425" s="53"/>
      <c r="B425" s="54"/>
      <c r="C425" s="54"/>
      <c r="D425" s="117"/>
      <c r="E425" s="117"/>
      <c r="F425" s="54"/>
      <c r="W425" s="40"/>
      <c r="X425" s="40"/>
      <c r="Y425" s="40"/>
      <c r="AD425" s="36"/>
      <c r="AE425" s="36"/>
    </row>
    <row r="426" spans="1:31" x14ac:dyDescent="0.2">
      <c r="A426" s="53"/>
      <c r="B426" s="54"/>
      <c r="C426" s="54"/>
      <c r="D426" s="117"/>
      <c r="E426" s="117"/>
      <c r="F426" s="54"/>
      <c r="W426" s="40"/>
      <c r="X426" s="40"/>
      <c r="Y426" s="40"/>
      <c r="AD426" s="36"/>
      <c r="AE426" s="36"/>
    </row>
    <row r="427" spans="1:31" x14ac:dyDescent="0.2">
      <c r="A427" s="53"/>
      <c r="B427" s="54"/>
      <c r="C427" s="54"/>
      <c r="D427" s="117"/>
      <c r="E427" s="117"/>
      <c r="F427" s="54"/>
      <c r="W427" s="40"/>
      <c r="X427" s="40"/>
      <c r="Y427" s="40"/>
      <c r="AD427" s="36"/>
      <c r="AE427" s="36"/>
    </row>
    <row r="428" spans="1:31" x14ac:dyDescent="0.2">
      <c r="A428" s="53"/>
      <c r="B428" s="54"/>
      <c r="C428" s="54"/>
      <c r="D428" s="117"/>
      <c r="E428" s="117"/>
      <c r="F428" s="54"/>
      <c r="W428" s="40"/>
      <c r="X428" s="40"/>
      <c r="Y428" s="40"/>
      <c r="AD428" s="36"/>
      <c r="AE428" s="36"/>
    </row>
    <row r="429" spans="1:31" x14ac:dyDescent="0.2">
      <c r="A429" s="53"/>
      <c r="B429" s="54"/>
      <c r="C429" s="54"/>
      <c r="D429" s="117"/>
      <c r="E429" s="117"/>
      <c r="F429" s="54"/>
      <c r="W429" s="40"/>
      <c r="X429" s="40"/>
      <c r="Y429" s="40"/>
      <c r="AD429" s="36"/>
      <c r="AE429" s="36"/>
    </row>
    <row r="430" spans="1:31" x14ac:dyDescent="0.2">
      <c r="A430" s="53"/>
      <c r="B430" s="54"/>
      <c r="C430" s="54"/>
      <c r="D430" s="117"/>
      <c r="E430" s="117"/>
      <c r="F430" s="54"/>
      <c r="W430" s="40"/>
      <c r="X430" s="40"/>
      <c r="Y430" s="40"/>
      <c r="AD430" s="36"/>
      <c r="AE430" s="36"/>
    </row>
    <row r="431" spans="1:31" x14ac:dyDescent="0.2">
      <c r="A431" s="53"/>
      <c r="B431" s="54"/>
      <c r="C431" s="54"/>
      <c r="D431" s="117"/>
      <c r="E431" s="117"/>
      <c r="F431" s="54"/>
      <c r="W431" s="40"/>
      <c r="X431" s="40"/>
      <c r="Y431" s="40"/>
      <c r="AD431" s="36"/>
      <c r="AE431" s="36"/>
    </row>
    <row r="432" spans="1:31" x14ac:dyDescent="0.2">
      <c r="A432" s="53"/>
      <c r="B432" s="54"/>
      <c r="C432" s="54"/>
      <c r="D432" s="117"/>
      <c r="E432" s="117"/>
      <c r="F432" s="54"/>
      <c r="W432" s="40"/>
      <c r="X432" s="40"/>
      <c r="Y432" s="40"/>
      <c r="AD432" s="36"/>
      <c r="AE432" s="36"/>
    </row>
    <row r="433" spans="1:31" x14ac:dyDescent="0.2">
      <c r="A433" s="53"/>
      <c r="B433" s="54"/>
      <c r="C433" s="54"/>
      <c r="D433" s="117"/>
      <c r="E433" s="117"/>
      <c r="F433" s="54"/>
      <c r="W433" s="40"/>
      <c r="X433" s="40"/>
      <c r="Y433" s="40"/>
      <c r="AD433" s="36"/>
      <c r="AE433" s="36"/>
    </row>
    <row r="434" spans="1:31" x14ac:dyDescent="0.2">
      <c r="A434" s="53"/>
      <c r="B434" s="54"/>
      <c r="C434" s="54"/>
      <c r="D434" s="117"/>
      <c r="E434" s="117"/>
      <c r="F434" s="54"/>
      <c r="W434" s="40"/>
      <c r="X434" s="40"/>
      <c r="Y434" s="40"/>
      <c r="AD434" s="36"/>
      <c r="AE434" s="36"/>
    </row>
    <row r="435" spans="1:31" x14ac:dyDescent="0.2">
      <c r="A435" s="53"/>
      <c r="B435" s="54"/>
      <c r="C435" s="54"/>
      <c r="D435" s="117"/>
      <c r="E435" s="117"/>
      <c r="F435" s="54"/>
      <c r="W435" s="40"/>
      <c r="X435" s="40"/>
      <c r="Y435" s="40"/>
      <c r="AD435" s="36"/>
      <c r="AE435" s="36"/>
    </row>
    <row r="436" spans="1:31" x14ac:dyDescent="0.2">
      <c r="A436" s="53"/>
      <c r="B436" s="54"/>
      <c r="C436" s="54"/>
      <c r="D436" s="117"/>
      <c r="E436" s="117"/>
      <c r="F436" s="54"/>
      <c r="W436" s="40"/>
      <c r="X436" s="40"/>
      <c r="Y436" s="40"/>
      <c r="AD436" s="36"/>
      <c r="AE436" s="36"/>
    </row>
    <row r="437" spans="1:31" x14ac:dyDescent="0.2">
      <c r="A437" s="53"/>
      <c r="B437" s="54"/>
      <c r="C437" s="54"/>
      <c r="D437" s="117"/>
      <c r="E437" s="117"/>
      <c r="F437" s="54"/>
      <c r="W437" s="40"/>
      <c r="X437" s="40"/>
      <c r="Y437" s="40"/>
      <c r="AD437" s="36"/>
      <c r="AE437" s="36"/>
    </row>
    <row r="438" spans="1:31" x14ac:dyDescent="0.2">
      <c r="A438" s="53"/>
      <c r="B438" s="54"/>
      <c r="C438" s="54"/>
      <c r="D438" s="117"/>
      <c r="E438" s="117"/>
      <c r="F438" s="54"/>
      <c r="W438" s="40"/>
      <c r="X438" s="40"/>
      <c r="Y438" s="40"/>
      <c r="AD438" s="36"/>
      <c r="AE438" s="36"/>
    </row>
    <row r="439" spans="1:31" x14ac:dyDescent="0.2">
      <c r="A439" s="53"/>
      <c r="B439" s="54"/>
      <c r="C439" s="54"/>
      <c r="D439" s="117"/>
      <c r="E439" s="117"/>
      <c r="F439" s="54"/>
      <c r="W439" s="40"/>
      <c r="X439" s="40"/>
      <c r="Y439" s="40"/>
      <c r="AD439" s="36"/>
      <c r="AE439" s="36"/>
    </row>
    <row r="440" spans="1:31" x14ac:dyDescent="0.2">
      <c r="A440" s="53"/>
      <c r="B440" s="54"/>
      <c r="C440" s="54"/>
      <c r="D440" s="117"/>
      <c r="E440" s="117"/>
      <c r="F440" s="54"/>
      <c r="W440" s="40"/>
      <c r="X440" s="40"/>
      <c r="Y440" s="40"/>
      <c r="AD440" s="36"/>
      <c r="AE440" s="36"/>
    </row>
    <row r="441" spans="1:31" x14ac:dyDescent="0.2">
      <c r="A441" s="53"/>
      <c r="B441" s="54"/>
      <c r="C441" s="54"/>
      <c r="D441" s="117"/>
      <c r="E441" s="117"/>
      <c r="F441" s="54"/>
      <c r="W441" s="40"/>
      <c r="X441" s="40"/>
      <c r="Y441" s="40"/>
      <c r="AD441" s="36"/>
      <c r="AE441" s="36"/>
    </row>
    <row r="442" spans="1:31" x14ac:dyDescent="0.2">
      <c r="A442" s="53"/>
      <c r="B442" s="54"/>
      <c r="C442" s="54"/>
      <c r="D442" s="117"/>
      <c r="E442" s="117"/>
      <c r="F442" s="54"/>
      <c r="W442" s="40"/>
      <c r="X442" s="40"/>
      <c r="Y442" s="40"/>
      <c r="AD442" s="36"/>
      <c r="AE442" s="36"/>
    </row>
    <row r="443" spans="1:31" x14ac:dyDescent="0.2">
      <c r="A443" s="53"/>
      <c r="B443" s="54"/>
      <c r="C443" s="54"/>
      <c r="D443" s="117"/>
      <c r="E443" s="117"/>
      <c r="F443" s="54"/>
      <c r="W443" s="40"/>
      <c r="X443" s="40"/>
      <c r="Y443" s="40"/>
      <c r="AD443" s="36"/>
      <c r="AE443" s="36"/>
    </row>
    <row r="444" spans="1:31" x14ac:dyDescent="0.2">
      <c r="A444" s="53"/>
      <c r="B444" s="54"/>
      <c r="C444" s="54"/>
      <c r="D444" s="117"/>
      <c r="E444" s="117"/>
      <c r="F444" s="54"/>
      <c r="W444" s="40"/>
      <c r="X444" s="40"/>
      <c r="Y444" s="40"/>
      <c r="AD444" s="36"/>
      <c r="AE444" s="36"/>
    </row>
    <row r="445" spans="1:31" x14ac:dyDescent="0.2">
      <c r="A445" s="53"/>
      <c r="B445" s="54"/>
      <c r="C445" s="54"/>
      <c r="D445" s="117"/>
      <c r="E445" s="117"/>
      <c r="F445" s="54"/>
      <c r="W445" s="40"/>
      <c r="X445" s="40"/>
      <c r="Y445" s="40"/>
      <c r="AD445" s="36"/>
      <c r="AE445" s="36"/>
    </row>
    <row r="446" spans="1:31" x14ac:dyDescent="0.2">
      <c r="A446" s="53"/>
      <c r="B446" s="54"/>
      <c r="C446" s="54"/>
      <c r="D446" s="117"/>
      <c r="E446" s="117"/>
      <c r="F446" s="54"/>
      <c r="W446" s="40"/>
      <c r="X446" s="40"/>
      <c r="Y446" s="40"/>
      <c r="AD446" s="36"/>
      <c r="AE446" s="36"/>
    </row>
    <row r="447" spans="1:31" x14ac:dyDescent="0.2">
      <c r="A447" s="53"/>
      <c r="B447" s="54"/>
      <c r="C447" s="54"/>
      <c r="D447" s="117"/>
      <c r="E447" s="117"/>
      <c r="F447" s="54"/>
      <c r="W447" s="40"/>
      <c r="X447" s="40"/>
      <c r="Y447" s="40"/>
      <c r="AD447" s="36"/>
      <c r="AE447" s="36"/>
    </row>
    <row r="448" spans="1:31" x14ac:dyDescent="0.2">
      <c r="A448" s="53"/>
      <c r="B448" s="54"/>
      <c r="C448" s="54"/>
      <c r="D448" s="117"/>
      <c r="E448" s="117"/>
      <c r="F448" s="54"/>
      <c r="W448" s="40"/>
      <c r="X448" s="40"/>
      <c r="Y448" s="40"/>
      <c r="AD448" s="36"/>
      <c r="AE448" s="36"/>
    </row>
    <row r="449" spans="1:31" x14ac:dyDescent="0.2">
      <c r="A449" s="53"/>
      <c r="B449" s="54"/>
      <c r="C449" s="54"/>
      <c r="D449" s="117"/>
      <c r="E449" s="117"/>
      <c r="F449" s="54"/>
      <c r="W449" s="40"/>
      <c r="X449" s="40"/>
      <c r="Y449" s="40"/>
      <c r="AD449" s="36"/>
      <c r="AE449" s="36"/>
    </row>
    <row r="450" spans="1:31" x14ac:dyDescent="0.2">
      <c r="A450" s="53"/>
      <c r="B450" s="54"/>
      <c r="C450" s="54"/>
      <c r="D450" s="117"/>
      <c r="E450" s="117"/>
      <c r="F450" s="54"/>
      <c r="W450" s="40"/>
      <c r="X450" s="40"/>
      <c r="Y450" s="40"/>
      <c r="AD450" s="36"/>
      <c r="AE450" s="36"/>
    </row>
    <row r="451" spans="1:31" x14ac:dyDescent="0.2">
      <c r="A451" s="53"/>
      <c r="B451" s="54"/>
      <c r="C451" s="54"/>
      <c r="D451" s="117"/>
      <c r="E451" s="117"/>
      <c r="F451" s="54"/>
      <c r="W451" s="40"/>
      <c r="X451" s="40"/>
      <c r="Y451" s="40"/>
      <c r="AD451" s="36"/>
      <c r="AE451" s="36"/>
    </row>
    <row r="452" spans="1:31" x14ac:dyDescent="0.2">
      <c r="A452" s="53"/>
      <c r="B452" s="54"/>
      <c r="C452" s="54"/>
      <c r="D452" s="117"/>
      <c r="E452" s="117"/>
      <c r="F452" s="54"/>
      <c r="W452" s="40"/>
      <c r="X452" s="40"/>
      <c r="Y452" s="40"/>
      <c r="AD452" s="36"/>
      <c r="AE452" s="36"/>
    </row>
    <row r="453" spans="1:31" x14ac:dyDescent="0.2">
      <c r="A453" s="53"/>
      <c r="B453" s="54"/>
      <c r="C453" s="54"/>
      <c r="D453" s="117"/>
      <c r="E453" s="117"/>
      <c r="F453" s="54"/>
      <c r="W453" s="40"/>
      <c r="X453" s="40"/>
      <c r="Y453" s="40"/>
      <c r="AD453" s="36"/>
      <c r="AE453" s="36"/>
    </row>
    <row r="454" spans="1:31" x14ac:dyDescent="0.2">
      <c r="A454" s="53"/>
      <c r="B454" s="54"/>
      <c r="C454" s="54"/>
      <c r="D454" s="117"/>
      <c r="E454" s="117"/>
      <c r="F454" s="54"/>
      <c r="W454" s="40"/>
      <c r="X454" s="40"/>
      <c r="Y454" s="40"/>
      <c r="AD454" s="36"/>
      <c r="AE454" s="36"/>
    </row>
    <row r="455" spans="1:31" x14ac:dyDescent="0.2">
      <c r="A455" s="53"/>
      <c r="B455" s="54"/>
      <c r="C455" s="54"/>
      <c r="D455" s="117"/>
      <c r="E455" s="117"/>
      <c r="F455" s="54"/>
      <c r="W455" s="40"/>
      <c r="X455" s="40"/>
      <c r="Y455" s="40"/>
      <c r="AD455" s="36"/>
      <c r="AE455" s="36"/>
    </row>
    <row r="456" spans="1:31" x14ac:dyDescent="0.2">
      <c r="A456" s="53"/>
      <c r="B456" s="54"/>
      <c r="C456" s="54"/>
      <c r="D456" s="117"/>
      <c r="E456" s="117"/>
      <c r="F456" s="54"/>
      <c r="W456" s="40"/>
      <c r="X456" s="40"/>
      <c r="Y456" s="40"/>
      <c r="AD456" s="36"/>
      <c r="AE456" s="36"/>
    </row>
    <row r="457" spans="1:31" x14ac:dyDescent="0.2">
      <c r="A457" s="53"/>
      <c r="B457" s="54"/>
      <c r="C457" s="54"/>
      <c r="D457" s="117"/>
      <c r="E457" s="117"/>
      <c r="F457" s="54"/>
      <c r="W457" s="40"/>
      <c r="X457" s="40"/>
      <c r="Y457" s="40"/>
      <c r="AD457" s="36"/>
      <c r="AE457" s="36"/>
    </row>
    <row r="458" spans="1:31" x14ac:dyDescent="0.2">
      <c r="A458" s="53"/>
      <c r="B458" s="54"/>
      <c r="C458" s="54"/>
      <c r="D458" s="117"/>
      <c r="E458" s="117"/>
      <c r="F458" s="54"/>
      <c r="W458" s="40"/>
      <c r="X458" s="40"/>
      <c r="Y458" s="40"/>
      <c r="AD458" s="36"/>
      <c r="AE458" s="36"/>
    </row>
    <row r="459" spans="1:31" x14ac:dyDescent="0.2">
      <c r="A459" s="53"/>
      <c r="B459" s="54"/>
      <c r="C459" s="54"/>
      <c r="D459" s="117"/>
      <c r="E459" s="117"/>
      <c r="F459" s="54"/>
      <c r="W459" s="40"/>
      <c r="X459" s="40"/>
      <c r="Y459" s="40"/>
      <c r="AD459" s="36"/>
      <c r="AE459" s="36"/>
    </row>
    <row r="460" spans="1:31" x14ac:dyDescent="0.2">
      <c r="A460" s="53"/>
      <c r="B460" s="54"/>
      <c r="C460" s="54"/>
      <c r="D460" s="117"/>
      <c r="E460" s="117"/>
      <c r="F460" s="54"/>
      <c r="W460" s="40"/>
      <c r="X460" s="40"/>
      <c r="Y460" s="40"/>
      <c r="AD460" s="36"/>
      <c r="AE460" s="36"/>
    </row>
    <row r="461" spans="1:31" x14ac:dyDescent="0.2">
      <c r="A461" s="53"/>
      <c r="B461" s="54"/>
      <c r="C461" s="54"/>
      <c r="D461" s="117"/>
      <c r="E461" s="117"/>
      <c r="F461" s="54"/>
      <c r="W461" s="40"/>
      <c r="X461" s="40"/>
      <c r="Y461" s="40"/>
      <c r="AD461" s="36"/>
      <c r="AE461" s="36"/>
    </row>
    <row r="462" spans="1:31" x14ac:dyDescent="0.2">
      <c r="A462" s="53"/>
      <c r="B462" s="54"/>
      <c r="C462" s="54"/>
      <c r="D462" s="117"/>
      <c r="E462" s="117"/>
      <c r="F462" s="54"/>
      <c r="W462" s="40"/>
      <c r="X462" s="40"/>
      <c r="Y462" s="40"/>
      <c r="AD462" s="36"/>
      <c r="AE462" s="36"/>
    </row>
    <row r="463" spans="1:31" x14ac:dyDescent="0.2">
      <c r="A463" s="53"/>
      <c r="B463" s="54"/>
      <c r="C463" s="54"/>
      <c r="D463" s="117"/>
      <c r="E463" s="117"/>
      <c r="F463" s="54"/>
      <c r="W463" s="40"/>
      <c r="X463" s="40"/>
      <c r="Y463" s="40"/>
      <c r="AD463" s="36"/>
      <c r="AE463" s="36"/>
    </row>
    <row r="464" spans="1:31" x14ac:dyDescent="0.2">
      <c r="A464" s="53"/>
      <c r="B464" s="54"/>
      <c r="C464" s="54"/>
      <c r="D464" s="117"/>
      <c r="E464" s="117"/>
      <c r="F464" s="54"/>
      <c r="W464" s="40"/>
      <c r="X464" s="40"/>
      <c r="Y464" s="40"/>
      <c r="AD464" s="36"/>
      <c r="AE464" s="36"/>
    </row>
    <row r="465" spans="1:31" x14ac:dyDescent="0.2">
      <c r="A465" s="53"/>
      <c r="B465" s="54"/>
      <c r="C465" s="54"/>
      <c r="D465" s="117"/>
      <c r="E465" s="117"/>
      <c r="F465" s="54"/>
      <c r="W465" s="40"/>
      <c r="X465" s="40"/>
      <c r="Y465" s="40"/>
      <c r="AD465" s="36"/>
      <c r="AE465" s="36"/>
    </row>
    <row r="466" spans="1:31" x14ac:dyDescent="0.2">
      <c r="A466" s="53"/>
      <c r="B466" s="54"/>
      <c r="C466" s="54"/>
      <c r="D466" s="117"/>
      <c r="E466" s="117"/>
      <c r="F466" s="54"/>
      <c r="W466" s="40"/>
      <c r="X466" s="40"/>
      <c r="Y466" s="40"/>
      <c r="AD466" s="36"/>
      <c r="AE466" s="36"/>
    </row>
    <row r="467" spans="1:31" x14ac:dyDescent="0.2">
      <c r="A467" s="53"/>
      <c r="B467" s="54"/>
      <c r="C467" s="54"/>
      <c r="D467" s="117"/>
      <c r="E467" s="117"/>
      <c r="F467" s="54"/>
      <c r="W467" s="40"/>
      <c r="X467" s="40"/>
      <c r="Y467" s="40"/>
      <c r="AD467" s="36"/>
      <c r="AE467" s="36"/>
    </row>
    <row r="468" spans="1:31" x14ac:dyDescent="0.2">
      <c r="A468" s="53"/>
      <c r="B468" s="54"/>
      <c r="C468" s="54"/>
      <c r="D468" s="117"/>
      <c r="E468" s="117"/>
      <c r="F468" s="54"/>
      <c r="W468" s="40"/>
      <c r="X468" s="40"/>
      <c r="Y468" s="40"/>
      <c r="AD468" s="36"/>
      <c r="AE468" s="36"/>
    </row>
    <row r="469" spans="1:31" x14ac:dyDescent="0.2">
      <c r="A469" s="53"/>
      <c r="B469" s="54"/>
      <c r="C469" s="54"/>
      <c r="D469" s="117"/>
      <c r="E469" s="117"/>
      <c r="F469" s="54"/>
      <c r="W469" s="40"/>
      <c r="X469" s="40"/>
      <c r="Y469" s="40"/>
      <c r="AD469" s="36"/>
      <c r="AE469" s="36"/>
    </row>
    <row r="470" spans="1:31" x14ac:dyDescent="0.2">
      <c r="A470" s="53"/>
      <c r="B470" s="54"/>
      <c r="C470" s="54"/>
      <c r="D470" s="117"/>
      <c r="E470" s="117"/>
      <c r="F470" s="54"/>
      <c r="W470" s="40"/>
      <c r="X470" s="40"/>
      <c r="Y470" s="40"/>
      <c r="AD470" s="36"/>
      <c r="AE470" s="36"/>
    </row>
    <row r="471" spans="1:31" x14ac:dyDescent="0.2">
      <c r="A471" s="53"/>
      <c r="B471" s="54"/>
      <c r="C471" s="54"/>
      <c r="D471" s="117"/>
      <c r="E471" s="117"/>
      <c r="F471" s="54"/>
      <c r="W471" s="40"/>
      <c r="X471" s="40"/>
      <c r="Y471" s="40"/>
      <c r="AD471" s="36"/>
      <c r="AE471" s="36"/>
    </row>
    <row r="472" spans="1:31" x14ac:dyDescent="0.2">
      <c r="A472" s="53"/>
      <c r="B472" s="54"/>
      <c r="C472" s="54"/>
      <c r="D472" s="117"/>
      <c r="E472" s="117"/>
      <c r="F472" s="54"/>
      <c r="W472" s="40"/>
      <c r="X472" s="40"/>
      <c r="Y472" s="40"/>
      <c r="AD472" s="36"/>
      <c r="AE472" s="36"/>
    </row>
    <row r="473" spans="1:31" x14ac:dyDescent="0.2">
      <c r="A473" s="53"/>
      <c r="B473" s="54"/>
      <c r="C473" s="54"/>
      <c r="D473" s="117"/>
      <c r="E473" s="117"/>
      <c r="F473" s="54"/>
      <c r="W473" s="40"/>
      <c r="X473" s="40"/>
      <c r="Y473" s="40"/>
      <c r="AD473" s="36"/>
      <c r="AE473" s="36"/>
    </row>
    <row r="474" spans="1:31" x14ac:dyDescent="0.2">
      <c r="A474" s="53"/>
      <c r="B474" s="54"/>
      <c r="C474" s="54"/>
      <c r="D474" s="117"/>
      <c r="E474" s="117"/>
      <c r="F474" s="54"/>
      <c r="W474" s="40"/>
      <c r="X474" s="40"/>
      <c r="Y474" s="40"/>
      <c r="AD474" s="36"/>
      <c r="AE474" s="36"/>
    </row>
    <row r="475" spans="1:31" x14ac:dyDescent="0.2">
      <c r="A475" s="53"/>
      <c r="B475" s="54"/>
      <c r="C475" s="54"/>
      <c r="D475" s="117"/>
      <c r="E475" s="117"/>
      <c r="F475" s="54"/>
      <c r="W475" s="40"/>
      <c r="X475" s="40"/>
      <c r="Y475" s="40"/>
      <c r="AD475" s="36"/>
      <c r="AE475" s="36"/>
    </row>
    <row r="476" spans="1:31" x14ac:dyDescent="0.2">
      <c r="A476" s="53"/>
      <c r="B476" s="54"/>
      <c r="C476" s="54"/>
      <c r="D476" s="117"/>
      <c r="E476" s="117"/>
      <c r="F476" s="54"/>
      <c r="W476" s="40"/>
      <c r="X476" s="40"/>
      <c r="Y476" s="40"/>
      <c r="AD476" s="36"/>
      <c r="AE476" s="36"/>
    </row>
    <row r="477" spans="1:31" x14ac:dyDescent="0.2">
      <c r="A477" s="53"/>
      <c r="B477" s="54"/>
      <c r="C477" s="54"/>
      <c r="D477" s="117"/>
      <c r="E477" s="117"/>
      <c r="F477" s="54"/>
      <c r="W477" s="40"/>
      <c r="X477" s="40"/>
      <c r="Y477" s="40"/>
      <c r="AD477" s="36"/>
      <c r="AE477" s="36"/>
    </row>
    <row r="478" spans="1:31" x14ac:dyDescent="0.2">
      <c r="A478" s="53"/>
      <c r="B478" s="54"/>
      <c r="C478" s="54"/>
      <c r="D478" s="117"/>
      <c r="E478" s="117"/>
      <c r="F478" s="54"/>
      <c r="W478" s="40"/>
      <c r="X478" s="40"/>
      <c r="Y478" s="40"/>
      <c r="AD478" s="36"/>
      <c r="AE478" s="36"/>
    </row>
    <row r="479" spans="1:31" x14ac:dyDescent="0.2">
      <c r="A479" s="53"/>
      <c r="B479" s="54"/>
      <c r="C479" s="54"/>
      <c r="D479" s="117"/>
      <c r="E479" s="117"/>
      <c r="F479" s="54"/>
      <c r="W479" s="40"/>
      <c r="X479" s="40"/>
      <c r="Y479" s="40"/>
      <c r="AD479" s="36"/>
      <c r="AE479" s="36"/>
    </row>
    <row r="480" spans="1:31" x14ac:dyDescent="0.2">
      <c r="A480" s="53"/>
      <c r="B480" s="54"/>
      <c r="C480" s="54"/>
      <c r="D480" s="117"/>
      <c r="E480" s="117"/>
      <c r="F480" s="54"/>
      <c r="W480" s="40"/>
      <c r="X480" s="40"/>
      <c r="Y480" s="40"/>
      <c r="AD480" s="36"/>
      <c r="AE480" s="36"/>
    </row>
    <row r="481" spans="1:31" x14ac:dyDescent="0.2">
      <c r="A481" s="53"/>
      <c r="B481" s="54"/>
      <c r="C481" s="54"/>
      <c r="D481" s="117"/>
      <c r="E481" s="117"/>
      <c r="F481" s="54"/>
      <c r="W481" s="40"/>
      <c r="X481" s="40"/>
      <c r="Y481" s="40"/>
      <c r="AD481" s="36"/>
      <c r="AE481" s="36"/>
    </row>
    <row r="482" spans="1:31" x14ac:dyDescent="0.2">
      <c r="A482" s="53"/>
      <c r="B482" s="54"/>
      <c r="C482" s="54"/>
      <c r="D482" s="117"/>
      <c r="E482" s="117"/>
      <c r="F482" s="54"/>
      <c r="W482" s="40"/>
      <c r="X482" s="40"/>
      <c r="Y482" s="40"/>
      <c r="AD482" s="36"/>
      <c r="AE482" s="36"/>
    </row>
    <row r="483" spans="1:31" x14ac:dyDescent="0.2">
      <c r="A483" s="53"/>
      <c r="B483" s="54"/>
      <c r="C483" s="54"/>
      <c r="D483" s="117"/>
      <c r="E483" s="117"/>
      <c r="F483" s="54"/>
      <c r="W483" s="40"/>
      <c r="X483" s="40"/>
      <c r="Y483" s="40"/>
      <c r="AD483" s="36"/>
      <c r="AE483" s="36"/>
    </row>
    <row r="484" spans="1:31" x14ac:dyDescent="0.2">
      <c r="A484" s="53"/>
      <c r="B484" s="54"/>
      <c r="C484" s="54"/>
      <c r="D484" s="117"/>
      <c r="E484" s="117"/>
      <c r="F484" s="54"/>
      <c r="W484" s="40"/>
      <c r="X484" s="40"/>
      <c r="Y484" s="40"/>
      <c r="AD484" s="36"/>
      <c r="AE484" s="36"/>
    </row>
    <row r="485" spans="1:31" x14ac:dyDescent="0.2">
      <c r="A485" s="53"/>
      <c r="B485" s="54"/>
      <c r="C485" s="54"/>
      <c r="D485" s="117"/>
      <c r="E485" s="117"/>
      <c r="F485" s="54"/>
      <c r="W485" s="40"/>
      <c r="X485" s="40"/>
      <c r="Y485" s="40"/>
      <c r="AD485" s="36"/>
      <c r="AE485" s="36"/>
    </row>
    <row r="486" spans="1:31" x14ac:dyDescent="0.2">
      <c r="A486" s="53"/>
      <c r="B486" s="54"/>
      <c r="C486" s="54"/>
      <c r="D486" s="117"/>
      <c r="E486" s="117"/>
      <c r="F486" s="54"/>
      <c r="W486" s="40"/>
      <c r="X486" s="40"/>
      <c r="Y486" s="40"/>
      <c r="AD486" s="36"/>
      <c r="AE486" s="36"/>
    </row>
    <row r="487" spans="1:31" x14ac:dyDescent="0.2">
      <c r="A487" s="53"/>
      <c r="B487" s="54"/>
      <c r="C487" s="54"/>
      <c r="D487" s="117"/>
      <c r="E487" s="117"/>
      <c r="F487" s="54"/>
      <c r="W487" s="40"/>
      <c r="X487" s="40"/>
      <c r="Y487" s="40"/>
      <c r="AD487" s="36"/>
      <c r="AE487" s="36"/>
    </row>
    <row r="488" spans="1:31" x14ac:dyDescent="0.2">
      <c r="A488" s="53"/>
      <c r="B488" s="54"/>
      <c r="C488" s="54"/>
      <c r="D488" s="117"/>
      <c r="E488" s="117"/>
      <c r="F488" s="54"/>
      <c r="W488" s="40"/>
      <c r="X488" s="40"/>
      <c r="Y488" s="40"/>
      <c r="AD488" s="36"/>
      <c r="AE488" s="36"/>
    </row>
    <row r="489" spans="1:31" x14ac:dyDescent="0.2">
      <c r="A489" s="53"/>
      <c r="B489" s="54"/>
      <c r="C489" s="54"/>
      <c r="D489" s="117"/>
      <c r="E489" s="117"/>
      <c r="F489" s="54"/>
      <c r="W489" s="40"/>
      <c r="X489" s="40"/>
      <c r="Y489" s="40"/>
      <c r="AD489" s="36"/>
      <c r="AE489" s="36"/>
    </row>
    <row r="490" spans="1:31" x14ac:dyDescent="0.2">
      <c r="A490" s="53"/>
      <c r="B490" s="54"/>
      <c r="C490" s="54"/>
      <c r="D490" s="117"/>
      <c r="E490" s="117"/>
      <c r="F490" s="54"/>
      <c r="W490" s="40"/>
      <c r="X490" s="40"/>
      <c r="Y490" s="40"/>
      <c r="AD490" s="36"/>
      <c r="AE490" s="36"/>
    </row>
    <row r="491" spans="1:31" x14ac:dyDescent="0.2">
      <c r="A491" s="53"/>
      <c r="B491" s="54"/>
      <c r="C491" s="54"/>
      <c r="D491" s="117"/>
      <c r="E491" s="117"/>
      <c r="F491" s="54"/>
      <c r="W491" s="40"/>
      <c r="X491" s="40"/>
      <c r="Y491" s="40"/>
      <c r="AD491" s="36"/>
      <c r="AE491" s="36"/>
    </row>
    <row r="492" spans="1:31" x14ac:dyDescent="0.2">
      <c r="A492" s="53"/>
      <c r="B492" s="54"/>
      <c r="C492" s="54"/>
      <c r="D492" s="117"/>
      <c r="E492" s="117"/>
      <c r="F492" s="54"/>
      <c r="W492" s="40"/>
      <c r="X492" s="40"/>
      <c r="Y492" s="40"/>
      <c r="AD492" s="36"/>
      <c r="AE492" s="36"/>
    </row>
    <row r="493" spans="1:31" x14ac:dyDescent="0.2">
      <c r="A493" s="53"/>
      <c r="B493" s="54"/>
      <c r="C493" s="54"/>
      <c r="D493" s="117"/>
      <c r="E493" s="117"/>
      <c r="F493" s="54"/>
      <c r="W493" s="40"/>
      <c r="X493" s="40"/>
      <c r="Y493" s="40"/>
      <c r="AD493" s="36"/>
      <c r="AE493" s="36"/>
    </row>
    <row r="494" spans="1:31" x14ac:dyDescent="0.2">
      <c r="A494" s="53"/>
      <c r="B494" s="54"/>
      <c r="C494" s="54"/>
      <c r="D494" s="117"/>
      <c r="E494" s="117"/>
      <c r="F494" s="54"/>
      <c r="W494" s="40"/>
      <c r="X494" s="40"/>
      <c r="Y494" s="40"/>
      <c r="AD494" s="36"/>
      <c r="AE494" s="36"/>
    </row>
    <row r="495" spans="1:31" x14ac:dyDescent="0.2">
      <c r="A495" s="53"/>
      <c r="B495" s="54"/>
      <c r="C495" s="54"/>
      <c r="D495" s="117"/>
      <c r="E495" s="117"/>
      <c r="F495" s="54"/>
      <c r="W495" s="40"/>
      <c r="X495" s="40"/>
      <c r="Y495" s="40"/>
      <c r="AD495" s="36"/>
      <c r="AE495" s="36"/>
    </row>
    <row r="496" spans="1:31" x14ac:dyDescent="0.2">
      <c r="A496" s="53"/>
      <c r="B496" s="54"/>
      <c r="C496" s="54"/>
      <c r="D496" s="117"/>
      <c r="E496" s="117"/>
      <c r="F496" s="54"/>
      <c r="W496" s="40"/>
      <c r="X496" s="40"/>
      <c r="Y496" s="40"/>
      <c r="AD496" s="36"/>
      <c r="AE496" s="36"/>
    </row>
    <row r="497" spans="1:35" x14ac:dyDescent="0.2">
      <c r="A497" s="53"/>
      <c r="B497" s="54"/>
      <c r="C497" s="54"/>
      <c r="D497" s="117"/>
      <c r="E497" s="117"/>
      <c r="F497" s="54"/>
      <c r="W497" s="40"/>
      <c r="X497" s="40"/>
      <c r="Y497" s="40"/>
      <c r="AD497" s="36"/>
      <c r="AE497" s="36"/>
    </row>
    <row r="498" spans="1:35" x14ac:dyDescent="0.2">
      <c r="A498" s="53"/>
      <c r="B498" s="54"/>
      <c r="C498" s="54"/>
      <c r="D498" s="117"/>
      <c r="E498" s="117"/>
      <c r="F498" s="54"/>
      <c r="W498" s="40"/>
      <c r="X498" s="40"/>
      <c r="Y498" s="40"/>
      <c r="AD498" s="36"/>
      <c r="AE498" s="36"/>
    </row>
    <row r="499" spans="1:35" x14ac:dyDescent="0.2">
      <c r="A499" s="53"/>
      <c r="B499" s="54"/>
      <c r="C499" s="54"/>
      <c r="D499" s="117"/>
      <c r="E499" s="117"/>
      <c r="F499" s="54"/>
      <c r="W499" s="40"/>
      <c r="X499" s="40"/>
      <c r="Y499" s="40"/>
      <c r="AD499" s="36"/>
      <c r="AE499" s="36"/>
    </row>
    <row r="500" spans="1:35" x14ac:dyDescent="0.2">
      <c r="A500" s="53"/>
      <c r="B500" s="54"/>
      <c r="C500" s="54"/>
      <c r="D500" s="117"/>
      <c r="E500" s="117"/>
      <c r="F500" s="54"/>
      <c r="W500" s="40"/>
      <c r="X500" s="40"/>
      <c r="Y500" s="40"/>
      <c r="AD500" s="36"/>
      <c r="AE500" s="36"/>
    </row>
    <row r="501" spans="1:35" x14ac:dyDescent="0.2">
      <c r="A501" s="53"/>
      <c r="B501" s="54"/>
      <c r="C501" s="54"/>
      <c r="D501" s="117"/>
      <c r="E501" s="117"/>
      <c r="F501" s="54"/>
      <c r="W501" s="40"/>
      <c r="X501" s="40"/>
      <c r="Y501" s="40"/>
      <c r="AD501" s="36"/>
      <c r="AE501" s="36"/>
    </row>
    <row r="502" spans="1:35" x14ac:dyDescent="0.2">
      <c r="A502" s="53"/>
      <c r="B502" s="54"/>
      <c r="C502" s="54"/>
      <c r="D502" s="117"/>
      <c r="E502" s="117"/>
      <c r="F502" s="54"/>
      <c r="W502" s="40"/>
      <c r="X502" s="40"/>
      <c r="Y502" s="40"/>
      <c r="AD502" s="36"/>
      <c r="AE502" s="36"/>
    </row>
    <row r="503" spans="1:35" x14ac:dyDescent="0.2">
      <c r="A503" s="53"/>
      <c r="B503" s="54"/>
      <c r="C503" s="54"/>
      <c r="D503" s="117"/>
      <c r="E503" s="117"/>
      <c r="F503" s="54"/>
      <c r="W503" s="40"/>
      <c r="X503" s="40"/>
      <c r="Y503" s="40"/>
      <c r="AD503" s="36"/>
      <c r="AE503" s="36"/>
    </row>
    <row r="504" spans="1:35" x14ac:dyDescent="0.2">
      <c r="A504" s="53"/>
      <c r="B504" s="54"/>
      <c r="C504" s="54"/>
      <c r="D504" s="117"/>
      <c r="E504" s="117"/>
      <c r="F504" s="54"/>
      <c r="W504" s="40"/>
      <c r="X504" s="40"/>
      <c r="Y504" s="40"/>
      <c r="AD504" s="36"/>
      <c r="AE504" s="36"/>
    </row>
    <row r="505" spans="1:35" x14ac:dyDescent="0.2">
      <c r="A505" s="53"/>
      <c r="B505" s="54"/>
      <c r="C505" s="54"/>
      <c r="D505" s="117"/>
      <c r="E505" s="117"/>
      <c r="F505" s="54"/>
      <c r="W505" s="40"/>
      <c r="X505" s="40"/>
      <c r="Y505" s="40"/>
      <c r="AD505" s="36"/>
      <c r="AE505" s="36"/>
    </row>
    <row r="506" spans="1:35" s="63" customFormat="1" x14ac:dyDescent="0.2">
      <c r="A506" s="60" t="s">
        <v>2289</v>
      </c>
      <c r="B506" s="61" t="s">
        <v>2271</v>
      </c>
      <c r="C506" s="61" t="s">
        <v>2271</v>
      </c>
      <c r="D506" s="61" t="s">
        <v>2271</v>
      </c>
      <c r="E506" s="61" t="s">
        <v>2271</v>
      </c>
      <c r="F506" s="61" t="s">
        <v>2271</v>
      </c>
      <c r="G506" s="61" t="s">
        <v>2271</v>
      </c>
      <c r="H506" s="61"/>
      <c r="I506" s="61"/>
      <c r="J506" s="61" t="s">
        <v>2271</v>
      </c>
      <c r="K506" s="61" t="s">
        <v>2271</v>
      </c>
      <c r="L506" s="61" t="s">
        <v>2271</v>
      </c>
      <c r="M506" s="61" t="s">
        <v>2271</v>
      </c>
      <c r="N506" s="61" t="s">
        <v>2271</v>
      </c>
      <c r="O506" s="61" t="s">
        <v>2271</v>
      </c>
      <c r="P506" s="61" t="s">
        <v>2271</v>
      </c>
      <c r="Q506" s="61"/>
      <c r="R506" s="61" t="s">
        <v>2271</v>
      </c>
      <c r="S506" s="61" t="s">
        <v>2271</v>
      </c>
      <c r="T506" s="61" t="s">
        <v>2271</v>
      </c>
      <c r="U506" s="61" t="s">
        <v>2271</v>
      </c>
      <c r="V506" s="62"/>
      <c r="W506" s="62"/>
      <c r="X506" s="62"/>
      <c r="Y506" s="62"/>
      <c r="Z506" s="62"/>
      <c r="AA506" s="62"/>
      <c r="AB506" s="62" t="s">
        <v>2271</v>
      </c>
      <c r="AC506" s="62" t="s">
        <v>2271</v>
      </c>
      <c r="AD506" s="62" t="s">
        <v>2271</v>
      </c>
      <c r="AE506" s="62" t="s">
        <v>2271</v>
      </c>
      <c r="AF506" s="63" t="s">
        <v>2271</v>
      </c>
      <c r="AG506" s="63" t="s">
        <v>2271</v>
      </c>
      <c r="AH506" s="63" t="s">
        <v>2271</v>
      </c>
      <c r="AI506" s="63" t="s">
        <v>2271</v>
      </c>
    </row>
  </sheetData>
  <sheetProtection formatCells="0" selectLockedCells="1"/>
  <phoneticPr fontId="2" type="noConversion"/>
  <conditionalFormatting sqref="B6:B505 D6:F505">
    <cfRule type="expression" dxfId="1" priority="1" stopIfTrue="1">
      <formula>NOT(AA6)</formula>
    </cfRule>
  </conditionalFormatting>
  <conditionalFormatting sqref="C6:C505">
    <cfRule type="expression" dxfId="0" priority="2" stopIfTrue="1">
      <formula>NOT(AC6)</formula>
    </cfRule>
  </conditionalFormatting>
  <dataValidations count="4">
    <dataValidation type="list" allowBlank="1" showInputMessage="1" sqref="C6:C505" xr:uid="{00000000-0002-0000-0E00-000000000000}">
      <formula1>cat_of_s82A_DT_list</formula1>
    </dataValidation>
    <dataValidation allowBlank="1" showInputMessage="1" sqref="B6:B505 D6:E505" xr:uid="{00000000-0002-0000-0E00-000001000000}"/>
    <dataValidation type="list" errorStyle="warning" allowBlank="1" showInputMessage="1" error="Please enter either:_x000a_1: &quot;DA&quot;, or 2: &quot;CDC&quot;, or 3: &quot;s96&quot;._x000a_(or the corresponding number if verbose dropdowns not selected)." sqref="A6:A505" xr:uid="{00000000-0002-0000-0E00-000002000000}">
      <formula1>LegalCatList</formula1>
    </dataValidation>
    <dataValidation type="list" allowBlank="1" showInputMessage="1" sqref="F6:F505" xr:uid="{00000000-0002-0000-0E00-000003000000}">
      <formula1>S96D_decision</formula1>
    </dataValidation>
  </dataValidations>
  <printOptions gridLines="1"/>
  <pageMargins left="0.11811023622047245" right="0.11811023622047245" top="0.98425196850393704" bottom="0.98425196850393704" header="0.51181102362204722" footer="0.51181102362204722"/>
  <pageSetup paperSize="8" scale="11" fitToWidth="2" orientation="landscape"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1:I14"/>
  <sheetViews>
    <sheetView zoomScaleNormal="100" workbookViewId="0">
      <selection activeCell="B11" sqref="B11"/>
    </sheetView>
  </sheetViews>
  <sheetFormatPr defaultRowHeight="12.75" x14ac:dyDescent="0.2"/>
  <cols>
    <col min="1" max="1" width="39.28515625" style="4" customWidth="1"/>
    <col min="2" max="2" width="28.5703125" customWidth="1"/>
    <col min="3" max="3" width="27.140625" hidden="1" customWidth="1"/>
    <col min="4" max="9" width="14.28515625" customWidth="1"/>
  </cols>
  <sheetData>
    <row r="1" spans="1:9" ht="26.25" thickBot="1" x14ac:dyDescent="0.4">
      <c r="A1" s="1"/>
      <c r="B1" s="2"/>
      <c r="C1" s="2"/>
      <c r="D1" s="2"/>
      <c r="E1" s="2"/>
      <c r="F1" s="2"/>
      <c r="G1" s="2"/>
      <c r="H1" s="2"/>
      <c r="I1" s="2"/>
    </row>
    <row r="5" spans="1:9" x14ac:dyDescent="0.2">
      <c r="A5" s="3" t="s">
        <v>2106</v>
      </c>
    </row>
    <row r="6" spans="1:9" x14ac:dyDescent="0.2">
      <c r="A6" s="4" t="s">
        <v>2107</v>
      </c>
      <c r="B6" s="1098"/>
      <c r="C6" s="1099"/>
    </row>
    <row r="7" spans="1:9" x14ac:dyDescent="0.2">
      <c r="A7" s="4" t="s">
        <v>2111</v>
      </c>
      <c r="B7" s="19"/>
    </row>
    <row r="8" spans="1:9" x14ac:dyDescent="0.2">
      <c r="A8" s="4" t="s">
        <v>2112</v>
      </c>
      <c r="B8" s="19"/>
    </row>
    <row r="9" spans="1:9" x14ac:dyDescent="0.2">
      <c r="A9" s="4" t="s">
        <v>2113</v>
      </c>
      <c r="B9" s="19"/>
    </row>
    <row r="10" spans="1:9" x14ac:dyDescent="0.2">
      <c r="A10" s="4" t="s">
        <v>2303</v>
      </c>
      <c r="B10" s="19"/>
    </row>
    <row r="11" spans="1:9" ht="12.75" customHeight="1" x14ac:dyDescent="0.2">
      <c r="A11" s="4" t="s">
        <v>2304</v>
      </c>
      <c r="B11" s="19"/>
    </row>
    <row r="12" spans="1:9" ht="12.75" customHeight="1" x14ac:dyDescent="0.2">
      <c r="A12" s="4" t="s">
        <v>2305</v>
      </c>
      <c r="B12" s="19"/>
    </row>
    <row r="13" spans="1:9" ht="30.75" customHeight="1" x14ac:dyDescent="0.2"/>
    <row r="14" spans="1:9" ht="30.75" customHeight="1" x14ac:dyDescent="0.2"/>
  </sheetData>
  <sheetProtection selectLockedCells="1"/>
  <mergeCells count="1">
    <mergeCell ref="B6:C6"/>
  </mergeCells>
  <phoneticPr fontId="2" type="noConversion"/>
  <dataValidations count="1">
    <dataValidation type="list" allowBlank="1" showInputMessage="1" showErrorMessage="1" sqref="B6" xr:uid="{00000000-0002-0000-0F00-000000000000}">
      <formula1>council_list</formula1>
    </dataValidation>
  </dataValidations>
  <pageMargins left="0.75" right="0.75" top="1" bottom="1" header="0.5" footer="0.5"/>
  <pageSetup paperSize="9" scale="85" orientation="landscape"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A1:BZ1000"/>
  <sheetViews>
    <sheetView zoomScaleNormal="100" zoomScaleSheetLayoutView="70" workbookViewId="0">
      <pane ySplit="1" topLeftCell="A2" activePane="bottomLeft" state="frozen"/>
      <selection pane="bottomLeft" activeCell="A3" sqref="A3"/>
    </sheetView>
  </sheetViews>
  <sheetFormatPr defaultColWidth="9.140625" defaultRowHeight="12.75" x14ac:dyDescent="0.2"/>
  <cols>
    <col min="1" max="1" width="9.42578125" style="76" customWidth="1"/>
    <col min="2" max="2" width="6.5703125" style="76" customWidth="1"/>
    <col min="3" max="3" width="6.28515625" style="76" customWidth="1"/>
    <col min="4" max="4" width="8.42578125" style="76" customWidth="1"/>
    <col min="5" max="5" width="11" style="76" customWidth="1"/>
    <col min="6" max="6" width="14.7109375" style="76" customWidth="1"/>
    <col min="7" max="7" width="15.42578125" style="76" customWidth="1"/>
    <col min="8" max="8" width="7.7109375" style="76" customWidth="1"/>
    <col min="9" max="9" width="32.85546875" style="76" customWidth="1"/>
    <col min="10" max="10" width="10.7109375" style="76" customWidth="1"/>
    <col min="11" max="11" width="7.42578125" style="76" customWidth="1"/>
    <col min="12" max="12" width="10.42578125" style="76" customWidth="1"/>
    <col min="13" max="13" width="13.5703125" style="76" customWidth="1"/>
    <col min="14" max="14" width="11.28515625" style="76" customWidth="1"/>
    <col min="15" max="15" width="10.140625" style="76" customWidth="1"/>
    <col min="16" max="16" width="10" style="87" customWidth="1"/>
    <col min="17" max="31" width="9.140625" style="76"/>
    <col min="32" max="38" width="11.42578125" style="77" customWidth="1"/>
    <col min="39" max="39" width="10.7109375" style="77" customWidth="1"/>
    <col min="40" max="40" width="9.140625" style="77"/>
    <col min="41" max="56" width="12.7109375" style="77" customWidth="1"/>
    <col min="57" max="16384" width="9.140625" style="71"/>
  </cols>
  <sheetData>
    <row r="1" spans="1:78" s="70" customFormat="1" ht="56.25" customHeight="1" x14ac:dyDescent="0.2">
      <c r="A1" s="64" t="s">
        <v>2306</v>
      </c>
      <c r="B1" s="64" t="s">
        <v>2237</v>
      </c>
      <c r="C1" s="64" t="s">
        <v>2274</v>
      </c>
      <c r="D1" s="64" t="s">
        <v>2242</v>
      </c>
      <c r="E1" s="64" t="s">
        <v>2243</v>
      </c>
      <c r="F1" s="64" t="s">
        <v>2244</v>
      </c>
      <c r="G1" s="64" t="s">
        <v>2245</v>
      </c>
      <c r="H1" s="64" t="s">
        <v>2208</v>
      </c>
      <c r="I1" s="64" t="s">
        <v>2248</v>
      </c>
      <c r="J1" s="64" t="s">
        <v>2307</v>
      </c>
      <c r="K1" s="64" t="s">
        <v>2308</v>
      </c>
      <c r="L1" s="64" t="s">
        <v>2309</v>
      </c>
      <c r="M1" s="64" t="s">
        <v>2310</v>
      </c>
      <c r="N1" s="64" t="s">
        <v>2311</v>
      </c>
      <c r="O1" s="64" t="s">
        <v>2312</v>
      </c>
      <c r="P1" s="65" t="s">
        <v>2313</v>
      </c>
      <c r="Q1" s="66"/>
      <c r="R1" s="66"/>
      <c r="S1" s="66"/>
      <c r="T1" s="66"/>
      <c r="U1" s="66"/>
      <c r="V1" s="66"/>
      <c r="W1" s="66"/>
      <c r="X1" s="66"/>
      <c r="Y1" s="66"/>
      <c r="Z1" s="66"/>
      <c r="AA1" s="66"/>
      <c r="AB1" s="66"/>
      <c r="AC1" s="66"/>
      <c r="AD1" s="66"/>
      <c r="AE1" s="66"/>
      <c r="AF1" s="67"/>
      <c r="AG1" s="67"/>
      <c r="AH1" s="67"/>
      <c r="AI1" s="67"/>
      <c r="AJ1" s="67"/>
      <c r="AK1" s="68"/>
      <c r="AL1" s="69"/>
      <c r="AM1" s="67"/>
      <c r="AN1" s="69"/>
      <c r="AO1" s="69"/>
      <c r="AP1" s="69"/>
      <c r="AQ1" s="69"/>
      <c r="AR1" s="69"/>
      <c r="AS1" s="69"/>
      <c r="AT1" s="69"/>
      <c r="AU1" s="69"/>
      <c r="AV1" s="69"/>
      <c r="AW1" s="69"/>
      <c r="AX1" s="69"/>
      <c r="AY1" s="69"/>
      <c r="AZ1" s="69"/>
      <c r="BA1" s="69"/>
      <c r="BB1" s="69"/>
      <c r="BC1" s="69"/>
      <c r="BD1" s="69"/>
      <c r="BF1" s="71"/>
      <c r="BG1" s="71"/>
      <c r="BH1" s="71"/>
      <c r="BI1" s="71"/>
      <c r="BK1" s="71"/>
      <c r="BL1" s="71"/>
      <c r="BM1" s="71"/>
      <c r="BN1" s="71"/>
      <c r="BO1" s="71"/>
      <c r="BP1" s="71"/>
      <c r="BQ1" s="71"/>
      <c r="BR1" s="71"/>
      <c r="BS1" s="71"/>
      <c r="BT1" s="71"/>
      <c r="BU1" s="71"/>
      <c r="BV1" s="71"/>
      <c r="BW1" s="71"/>
      <c r="BX1" s="71"/>
      <c r="BY1" s="71"/>
      <c r="BZ1" s="71"/>
    </row>
    <row r="2" spans="1:78" s="70" customFormat="1" ht="12" customHeight="1" x14ac:dyDescent="0.2">
      <c r="A2" s="64"/>
      <c r="B2" s="64"/>
      <c r="C2" s="64"/>
      <c r="D2" s="64"/>
      <c r="E2" s="64"/>
      <c r="F2" s="64"/>
      <c r="G2" s="64"/>
      <c r="H2" s="64"/>
      <c r="I2" s="64"/>
      <c r="J2" s="64"/>
      <c r="K2" s="64"/>
      <c r="L2" s="64"/>
      <c r="M2" s="64"/>
      <c r="N2" s="64"/>
      <c r="O2" s="64"/>
      <c r="P2" s="65"/>
      <c r="Q2" s="66"/>
      <c r="R2" s="66"/>
      <c r="S2" s="66"/>
      <c r="T2" s="66"/>
      <c r="U2" s="66"/>
      <c r="V2" s="66"/>
      <c r="W2" s="66"/>
      <c r="X2" s="66"/>
      <c r="Y2" s="66"/>
      <c r="Z2" s="66"/>
      <c r="AA2" s="66"/>
      <c r="AB2" s="66"/>
      <c r="AC2" s="66"/>
      <c r="AD2" s="66"/>
      <c r="AE2" s="66"/>
      <c r="AF2" s="67"/>
      <c r="AG2" s="67"/>
      <c r="AH2" s="67"/>
      <c r="AI2" s="67"/>
      <c r="AJ2" s="67"/>
      <c r="AK2" s="68"/>
      <c r="AL2" s="69"/>
      <c r="AM2" s="67"/>
      <c r="AN2" s="69"/>
      <c r="AO2" s="69"/>
      <c r="AP2" s="69"/>
      <c r="AQ2" s="69"/>
      <c r="AR2" s="69"/>
      <c r="AS2" s="69"/>
      <c r="AT2" s="69"/>
      <c r="AU2" s="69"/>
      <c r="AV2" s="69"/>
      <c r="AW2" s="69"/>
      <c r="AX2" s="69"/>
      <c r="AY2" s="69"/>
      <c r="AZ2" s="69"/>
      <c r="BA2" s="69"/>
      <c r="BB2" s="69"/>
      <c r="BC2" s="69"/>
      <c r="BD2" s="69"/>
      <c r="BF2" s="71"/>
      <c r="BG2" s="71"/>
      <c r="BH2" s="71"/>
      <c r="BI2" s="71"/>
      <c r="BK2" s="71"/>
      <c r="BL2" s="71"/>
      <c r="BM2" s="71"/>
      <c r="BN2" s="71"/>
      <c r="BO2" s="71"/>
      <c r="BP2" s="71"/>
      <c r="BQ2" s="71"/>
      <c r="BR2" s="71"/>
      <c r="BS2" s="71"/>
      <c r="BT2" s="71"/>
      <c r="BU2" s="71"/>
      <c r="BV2" s="71"/>
      <c r="BW2" s="71"/>
      <c r="BX2" s="71"/>
      <c r="BY2" s="71"/>
      <c r="BZ2" s="71"/>
    </row>
    <row r="3" spans="1:78" x14ac:dyDescent="0.2">
      <c r="A3" s="72"/>
      <c r="B3" s="73"/>
      <c r="C3" s="73"/>
      <c r="D3" s="73"/>
      <c r="E3" s="73"/>
      <c r="F3" s="73"/>
      <c r="G3" s="73"/>
      <c r="H3" s="73"/>
      <c r="I3" s="64"/>
      <c r="J3" s="74"/>
      <c r="K3" s="74"/>
      <c r="L3" s="74"/>
      <c r="M3" s="74"/>
      <c r="N3" s="74"/>
      <c r="O3" s="74"/>
      <c r="P3" s="75"/>
      <c r="AG3" s="67"/>
      <c r="AH3" s="67"/>
      <c r="AI3" s="67"/>
      <c r="AJ3" s="67"/>
      <c r="AK3" s="67"/>
      <c r="AL3" s="78"/>
      <c r="AM3" s="79"/>
      <c r="AN3" s="79"/>
    </row>
    <row r="4" spans="1:78" x14ac:dyDescent="0.2">
      <c r="A4" s="72"/>
      <c r="B4" s="73"/>
      <c r="C4" s="73"/>
      <c r="D4" s="73"/>
      <c r="E4" s="73"/>
      <c r="F4" s="73"/>
      <c r="G4" s="73"/>
      <c r="H4" s="73"/>
      <c r="I4" s="64"/>
      <c r="J4" s="74"/>
      <c r="K4" s="74"/>
      <c r="L4" s="74"/>
      <c r="M4" s="74"/>
      <c r="N4" s="74"/>
      <c r="O4" s="74"/>
      <c r="P4" s="75"/>
      <c r="AG4" s="67"/>
      <c r="AH4" s="67"/>
      <c r="AI4" s="67"/>
      <c r="AJ4" s="67"/>
      <c r="AK4" s="67"/>
      <c r="AL4" s="78"/>
      <c r="AM4" s="79"/>
      <c r="AN4" s="79"/>
    </row>
    <row r="5" spans="1:78" x14ac:dyDescent="0.2">
      <c r="A5" s="72"/>
      <c r="B5" s="73"/>
      <c r="C5" s="73"/>
      <c r="D5" s="73"/>
      <c r="E5" s="73"/>
      <c r="F5" s="73"/>
      <c r="G5" s="73"/>
      <c r="H5" s="73"/>
      <c r="I5" s="64"/>
      <c r="J5" s="74"/>
      <c r="K5" s="74"/>
      <c r="L5" s="74"/>
      <c r="M5" s="74"/>
      <c r="N5" s="74"/>
      <c r="O5" s="74"/>
      <c r="P5" s="75"/>
      <c r="AG5" s="67"/>
      <c r="AH5" s="67"/>
      <c r="AI5" s="67"/>
      <c r="AJ5" s="67"/>
      <c r="AK5" s="67"/>
      <c r="AL5" s="78"/>
      <c r="AM5" s="79"/>
      <c r="AN5" s="79"/>
    </row>
    <row r="6" spans="1:78" x14ac:dyDescent="0.2">
      <c r="A6" s="72"/>
      <c r="B6" s="73"/>
      <c r="C6" s="73"/>
      <c r="D6" s="73"/>
      <c r="E6" s="73"/>
      <c r="F6" s="73"/>
      <c r="G6" s="73"/>
      <c r="H6" s="73"/>
      <c r="I6" s="64"/>
      <c r="J6" s="74"/>
      <c r="K6" s="74"/>
      <c r="L6" s="74"/>
      <c r="M6" s="74"/>
      <c r="N6" s="74"/>
      <c r="O6" s="74"/>
      <c r="P6" s="75"/>
      <c r="AG6" s="67"/>
      <c r="AH6" s="67"/>
      <c r="AI6" s="67"/>
      <c r="AJ6" s="67"/>
      <c r="AK6" s="67"/>
      <c r="AL6" s="78"/>
      <c r="AM6" s="79"/>
      <c r="AN6" s="79"/>
    </row>
    <row r="7" spans="1:78" x14ac:dyDescent="0.2">
      <c r="A7" s="72"/>
      <c r="B7" s="73"/>
      <c r="C7" s="73"/>
      <c r="D7" s="73"/>
      <c r="E7" s="73"/>
      <c r="F7" s="73"/>
      <c r="G7" s="73"/>
      <c r="H7" s="73"/>
      <c r="I7" s="64"/>
      <c r="J7" s="74"/>
      <c r="K7" s="74"/>
      <c r="L7" s="74"/>
      <c r="M7" s="74"/>
      <c r="N7" s="74"/>
      <c r="O7" s="74"/>
      <c r="P7" s="75"/>
      <c r="AG7" s="67"/>
      <c r="AH7" s="67"/>
      <c r="AI7" s="67"/>
      <c r="AJ7" s="67"/>
      <c r="AK7" s="67"/>
      <c r="AL7" s="78"/>
      <c r="AM7" s="79"/>
      <c r="AN7" s="79"/>
    </row>
    <row r="8" spans="1:78" x14ac:dyDescent="0.2">
      <c r="A8" s="72"/>
      <c r="B8" s="73"/>
      <c r="C8" s="73"/>
      <c r="D8" s="73"/>
      <c r="E8" s="73"/>
      <c r="F8" s="73"/>
      <c r="G8" s="73"/>
      <c r="H8" s="73"/>
      <c r="I8" s="64"/>
      <c r="J8" s="74"/>
      <c r="K8" s="74"/>
      <c r="L8" s="74"/>
      <c r="M8" s="74"/>
      <c r="N8" s="74"/>
      <c r="O8" s="74"/>
      <c r="P8" s="75"/>
      <c r="AG8" s="67"/>
      <c r="AH8" s="67"/>
      <c r="AI8" s="67"/>
      <c r="AJ8" s="67"/>
      <c r="AK8" s="67"/>
      <c r="AL8" s="78"/>
      <c r="AM8" s="79"/>
      <c r="AN8" s="79"/>
    </row>
    <row r="9" spans="1:78" x14ac:dyDescent="0.2">
      <c r="A9" s="72"/>
      <c r="B9" s="73"/>
      <c r="C9" s="73"/>
      <c r="D9" s="73"/>
      <c r="E9" s="73"/>
      <c r="F9" s="73"/>
      <c r="G9" s="73"/>
      <c r="H9" s="73"/>
      <c r="I9" s="64"/>
      <c r="J9" s="74"/>
      <c r="K9" s="74"/>
      <c r="L9" s="74"/>
      <c r="M9" s="74"/>
      <c r="N9" s="74"/>
      <c r="O9" s="74"/>
      <c r="P9" s="75"/>
      <c r="AG9" s="67"/>
      <c r="AH9" s="67"/>
      <c r="AI9" s="67"/>
      <c r="AJ9" s="67"/>
      <c r="AK9" s="67"/>
      <c r="AL9" s="78"/>
      <c r="AM9" s="79"/>
      <c r="AN9" s="79"/>
    </row>
    <row r="10" spans="1:78" x14ac:dyDescent="0.2">
      <c r="A10" s="72"/>
      <c r="B10" s="73"/>
      <c r="C10" s="73"/>
      <c r="D10" s="73"/>
      <c r="E10" s="73"/>
      <c r="F10" s="73"/>
      <c r="G10" s="73"/>
      <c r="H10" s="73"/>
      <c r="I10" s="64"/>
      <c r="J10" s="74"/>
      <c r="K10" s="74"/>
      <c r="L10" s="74"/>
      <c r="M10" s="74"/>
      <c r="N10" s="74"/>
      <c r="O10" s="74"/>
      <c r="P10" s="75"/>
      <c r="AG10" s="67"/>
      <c r="AH10" s="67"/>
      <c r="AI10" s="67"/>
      <c r="AJ10" s="67"/>
      <c r="AK10" s="67"/>
      <c r="AL10" s="78"/>
      <c r="AM10" s="79"/>
      <c r="AN10" s="79"/>
    </row>
    <row r="11" spans="1:78" x14ac:dyDescent="0.2">
      <c r="A11" s="72"/>
      <c r="B11" s="73"/>
      <c r="C11" s="73"/>
      <c r="D11" s="73"/>
      <c r="E11" s="73"/>
      <c r="F11" s="73"/>
      <c r="G11" s="73"/>
      <c r="H11" s="73"/>
      <c r="I11" s="64"/>
      <c r="J11" s="74"/>
      <c r="K11" s="74"/>
      <c r="L11" s="74"/>
      <c r="M11" s="74"/>
      <c r="N11" s="74"/>
      <c r="O11" s="74"/>
      <c r="P11" s="75"/>
      <c r="AG11" s="67"/>
      <c r="AH11" s="67"/>
      <c r="AI11" s="67"/>
      <c r="AJ11" s="67"/>
      <c r="AK11" s="67"/>
      <c r="AL11" s="78"/>
      <c r="AM11" s="79"/>
      <c r="AN11" s="79"/>
    </row>
    <row r="12" spans="1:78" x14ac:dyDescent="0.2">
      <c r="A12" s="72"/>
      <c r="B12" s="73"/>
      <c r="C12" s="73"/>
      <c r="D12" s="73"/>
      <c r="E12" s="73"/>
      <c r="F12" s="73"/>
      <c r="G12" s="73"/>
      <c r="H12" s="73"/>
      <c r="I12" s="64"/>
      <c r="J12" s="74"/>
      <c r="K12" s="74"/>
      <c r="L12" s="74"/>
      <c r="M12" s="74"/>
      <c r="N12" s="74"/>
      <c r="O12" s="74"/>
      <c r="P12" s="75"/>
      <c r="AG12" s="67"/>
      <c r="AH12" s="67"/>
      <c r="AI12" s="67"/>
      <c r="AJ12" s="67"/>
      <c r="AK12" s="67"/>
      <c r="AL12" s="78"/>
      <c r="AM12" s="79"/>
      <c r="AN12" s="79"/>
    </row>
    <row r="13" spans="1:78" x14ac:dyDescent="0.2">
      <c r="A13" s="72"/>
      <c r="B13" s="73"/>
      <c r="C13" s="73"/>
      <c r="D13" s="73"/>
      <c r="E13" s="73"/>
      <c r="F13" s="73"/>
      <c r="G13" s="73"/>
      <c r="H13" s="73"/>
      <c r="I13" s="64"/>
      <c r="J13" s="74"/>
      <c r="K13" s="74"/>
      <c r="L13" s="74"/>
      <c r="M13" s="74"/>
      <c r="N13" s="74"/>
      <c r="O13" s="74"/>
      <c r="P13" s="75"/>
      <c r="AG13" s="67"/>
      <c r="AH13" s="67"/>
      <c r="AI13" s="67"/>
      <c r="AJ13" s="67"/>
      <c r="AK13" s="67"/>
      <c r="AL13" s="78"/>
      <c r="AM13" s="79"/>
      <c r="AN13" s="79"/>
    </row>
    <row r="14" spans="1:78" x14ac:dyDescent="0.2">
      <c r="A14" s="72"/>
      <c r="B14" s="73"/>
      <c r="C14" s="73"/>
      <c r="D14" s="73"/>
      <c r="E14" s="73"/>
      <c r="F14" s="73"/>
      <c r="G14" s="73"/>
      <c r="H14" s="73"/>
      <c r="I14" s="64"/>
      <c r="J14" s="74"/>
      <c r="K14" s="74"/>
      <c r="L14" s="74"/>
      <c r="M14" s="74"/>
      <c r="N14" s="74"/>
      <c r="O14" s="74"/>
      <c r="P14" s="75"/>
      <c r="AG14" s="67"/>
      <c r="AH14" s="67"/>
      <c r="AI14" s="67"/>
      <c r="AJ14" s="67"/>
      <c r="AK14" s="67"/>
      <c r="AL14" s="78"/>
      <c r="AM14" s="79"/>
      <c r="AN14" s="79"/>
    </row>
    <row r="15" spans="1:78" x14ac:dyDescent="0.2">
      <c r="A15" s="72"/>
      <c r="B15" s="73"/>
      <c r="C15" s="73"/>
      <c r="D15" s="73"/>
      <c r="E15" s="73"/>
      <c r="F15" s="73"/>
      <c r="G15" s="73"/>
      <c r="H15" s="73"/>
      <c r="I15" s="64"/>
      <c r="J15" s="74"/>
      <c r="K15" s="74"/>
      <c r="L15" s="74"/>
      <c r="M15" s="74"/>
      <c r="N15" s="74"/>
      <c r="O15" s="74"/>
      <c r="P15" s="75"/>
      <c r="AG15" s="67"/>
      <c r="AH15" s="67"/>
      <c r="AI15" s="67"/>
      <c r="AJ15" s="67"/>
      <c r="AK15" s="67"/>
      <c r="AL15" s="78"/>
      <c r="AM15" s="79"/>
      <c r="AN15" s="79"/>
    </row>
    <row r="16" spans="1:78" x14ac:dyDescent="0.2">
      <c r="A16" s="72"/>
      <c r="B16" s="73"/>
      <c r="C16" s="73"/>
      <c r="D16" s="73"/>
      <c r="E16" s="73"/>
      <c r="F16" s="73"/>
      <c r="G16" s="73"/>
      <c r="H16" s="73"/>
      <c r="I16" s="64"/>
      <c r="J16" s="74"/>
      <c r="K16" s="74"/>
      <c r="L16" s="74"/>
      <c r="M16" s="74"/>
      <c r="N16" s="74"/>
      <c r="O16" s="74"/>
      <c r="P16" s="75"/>
      <c r="AG16" s="67"/>
      <c r="AH16" s="67"/>
      <c r="AI16" s="67"/>
      <c r="AJ16" s="67"/>
      <c r="AK16" s="67"/>
      <c r="AL16" s="78"/>
      <c r="AM16" s="79"/>
      <c r="AN16" s="79"/>
    </row>
    <row r="17" spans="1:40" x14ac:dyDescent="0.2">
      <c r="A17" s="72"/>
      <c r="B17" s="73"/>
      <c r="C17" s="73"/>
      <c r="D17" s="73"/>
      <c r="E17" s="73"/>
      <c r="F17" s="73"/>
      <c r="G17" s="73"/>
      <c r="H17" s="73"/>
      <c r="I17" s="64"/>
      <c r="J17" s="74"/>
      <c r="K17" s="74"/>
      <c r="L17" s="74"/>
      <c r="M17" s="74"/>
      <c r="N17" s="74"/>
      <c r="O17" s="74"/>
      <c r="P17" s="75"/>
      <c r="AG17" s="67"/>
      <c r="AH17" s="67"/>
      <c r="AI17" s="67"/>
      <c r="AJ17" s="67"/>
      <c r="AK17" s="67"/>
      <c r="AL17" s="78"/>
      <c r="AM17" s="79"/>
      <c r="AN17" s="79"/>
    </row>
    <row r="18" spans="1:40" x14ac:dyDescent="0.2">
      <c r="A18" s="72"/>
      <c r="B18" s="73"/>
      <c r="C18" s="73"/>
      <c r="D18" s="73"/>
      <c r="E18" s="73"/>
      <c r="F18" s="73"/>
      <c r="G18" s="73"/>
      <c r="H18" s="73"/>
      <c r="I18" s="64"/>
      <c r="J18" s="74"/>
      <c r="K18" s="74"/>
      <c r="L18" s="74"/>
      <c r="M18" s="74"/>
      <c r="N18" s="74"/>
      <c r="O18" s="74"/>
      <c r="P18" s="75"/>
      <c r="AG18" s="67"/>
      <c r="AH18" s="67"/>
      <c r="AI18" s="67"/>
      <c r="AJ18" s="67"/>
      <c r="AK18" s="67"/>
      <c r="AL18" s="78"/>
      <c r="AM18" s="79"/>
      <c r="AN18" s="79"/>
    </row>
    <row r="19" spans="1:40" x14ac:dyDescent="0.2">
      <c r="A19" s="72"/>
      <c r="B19" s="73"/>
      <c r="C19" s="73"/>
      <c r="D19" s="73"/>
      <c r="E19" s="73"/>
      <c r="F19" s="73"/>
      <c r="G19" s="73"/>
      <c r="H19" s="73"/>
      <c r="I19" s="64"/>
      <c r="J19" s="74"/>
      <c r="K19" s="74"/>
      <c r="L19" s="74"/>
      <c r="M19" s="74"/>
      <c r="N19" s="74"/>
      <c r="O19" s="74"/>
      <c r="P19" s="75"/>
      <c r="AG19" s="67"/>
      <c r="AH19" s="67"/>
      <c r="AI19" s="67"/>
      <c r="AJ19" s="67"/>
      <c r="AK19" s="67"/>
      <c r="AL19" s="78"/>
      <c r="AM19" s="79"/>
      <c r="AN19" s="79"/>
    </row>
    <row r="20" spans="1:40" x14ac:dyDescent="0.2">
      <c r="A20" s="72"/>
      <c r="B20" s="73"/>
      <c r="C20" s="73"/>
      <c r="D20" s="73"/>
      <c r="E20" s="73"/>
      <c r="F20" s="73"/>
      <c r="G20" s="73"/>
      <c r="H20" s="73"/>
      <c r="I20" s="64"/>
      <c r="J20" s="74"/>
      <c r="K20" s="74"/>
      <c r="L20" s="74"/>
      <c r="M20" s="74"/>
      <c r="N20" s="74"/>
      <c r="O20" s="74"/>
      <c r="P20" s="75"/>
      <c r="AG20" s="67"/>
      <c r="AH20" s="67"/>
      <c r="AI20" s="67"/>
      <c r="AJ20" s="67"/>
      <c r="AK20" s="67"/>
      <c r="AL20" s="78"/>
      <c r="AM20" s="79"/>
      <c r="AN20" s="79"/>
    </row>
    <row r="21" spans="1:40" x14ac:dyDescent="0.2">
      <c r="A21" s="72"/>
      <c r="B21" s="73"/>
      <c r="C21" s="73"/>
      <c r="D21" s="73"/>
      <c r="E21" s="73"/>
      <c r="F21" s="73"/>
      <c r="G21" s="73"/>
      <c r="H21" s="73"/>
      <c r="I21" s="64"/>
      <c r="J21" s="74"/>
      <c r="K21" s="74"/>
      <c r="L21" s="74"/>
      <c r="M21" s="74"/>
      <c r="N21" s="74"/>
      <c r="O21" s="74"/>
      <c r="P21" s="75"/>
      <c r="AG21" s="67"/>
      <c r="AH21" s="67"/>
      <c r="AI21" s="67"/>
      <c r="AJ21" s="67"/>
      <c r="AK21" s="67"/>
      <c r="AL21" s="78"/>
      <c r="AM21" s="79"/>
      <c r="AN21" s="79"/>
    </row>
    <row r="22" spans="1:40" x14ac:dyDescent="0.2">
      <c r="A22" s="72"/>
      <c r="B22" s="73"/>
      <c r="C22" s="73"/>
      <c r="D22" s="73"/>
      <c r="E22" s="73"/>
      <c r="F22" s="73"/>
      <c r="G22" s="73"/>
      <c r="H22" s="73"/>
      <c r="I22" s="64"/>
      <c r="J22" s="74"/>
      <c r="K22" s="74"/>
      <c r="L22" s="74"/>
      <c r="M22" s="74"/>
      <c r="N22" s="74"/>
      <c r="O22" s="74"/>
      <c r="P22" s="75"/>
      <c r="AG22" s="67"/>
      <c r="AH22" s="67"/>
      <c r="AI22" s="67"/>
      <c r="AJ22" s="67"/>
      <c r="AK22" s="67"/>
      <c r="AL22" s="78"/>
      <c r="AM22" s="79"/>
      <c r="AN22" s="79"/>
    </row>
    <row r="23" spans="1:40" x14ac:dyDescent="0.2">
      <c r="A23" s="72"/>
      <c r="B23" s="73"/>
      <c r="C23" s="73"/>
      <c r="D23" s="73"/>
      <c r="E23" s="73"/>
      <c r="F23" s="73"/>
      <c r="G23" s="73"/>
      <c r="H23" s="73"/>
      <c r="I23" s="64"/>
      <c r="J23" s="74"/>
      <c r="K23" s="74"/>
      <c r="L23" s="74"/>
      <c r="M23" s="74"/>
      <c r="N23" s="74"/>
      <c r="O23" s="74"/>
      <c r="P23" s="75"/>
      <c r="AG23" s="67"/>
      <c r="AH23" s="67"/>
      <c r="AI23" s="67"/>
      <c r="AJ23" s="67"/>
      <c r="AK23" s="67"/>
      <c r="AL23" s="78"/>
      <c r="AM23" s="79"/>
      <c r="AN23" s="79"/>
    </row>
    <row r="24" spans="1:40" x14ac:dyDescent="0.2">
      <c r="A24" s="72"/>
      <c r="B24" s="73"/>
      <c r="C24" s="73"/>
      <c r="D24" s="73"/>
      <c r="E24" s="73"/>
      <c r="F24" s="73"/>
      <c r="G24" s="73"/>
      <c r="H24" s="73"/>
      <c r="I24" s="64"/>
      <c r="J24" s="74"/>
      <c r="K24" s="74"/>
      <c r="L24" s="74"/>
      <c r="M24" s="74"/>
      <c r="N24" s="74"/>
      <c r="O24" s="74"/>
      <c r="P24" s="75"/>
      <c r="AG24" s="67"/>
      <c r="AH24" s="67"/>
      <c r="AI24" s="67"/>
      <c r="AJ24" s="67"/>
      <c r="AK24" s="67"/>
      <c r="AL24" s="78"/>
      <c r="AM24" s="79"/>
      <c r="AN24" s="79"/>
    </row>
    <row r="25" spans="1:40" x14ac:dyDescent="0.2">
      <c r="A25" s="72"/>
      <c r="B25" s="73"/>
      <c r="C25" s="73"/>
      <c r="D25" s="73"/>
      <c r="E25" s="73"/>
      <c r="F25" s="73"/>
      <c r="G25" s="73"/>
      <c r="H25" s="73"/>
      <c r="I25" s="64"/>
      <c r="J25" s="74"/>
      <c r="K25" s="74"/>
      <c r="L25" s="74"/>
      <c r="M25" s="74"/>
      <c r="N25" s="74"/>
      <c r="O25" s="74"/>
      <c r="P25" s="75"/>
      <c r="AG25" s="67"/>
      <c r="AH25" s="67"/>
      <c r="AI25" s="67"/>
      <c r="AJ25" s="67"/>
      <c r="AK25" s="67"/>
      <c r="AL25" s="78"/>
      <c r="AM25" s="79"/>
      <c r="AN25" s="79"/>
    </row>
    <row r="26" spans="1:40" x14ac:dyDescent="0.2">
      <c r="A26" s="72"/>
      <c r="B26" s="73"/>
      <c r="C26" s="73"/>
      <c r="D26" s="73"/>
      <c r="E26" s="73"/>
      <c r="F26" s="73"/>
      <c r="G26" s="73"/>
      <c r="H26" s="73"/>
      <c r="I26" s="64"/>
      <c r="J26" s="74"/>
      <c r="K26" s="74"/>
      <c r="L26" s="74"/>
      <c r="M26" s="74"/>
      <c r="N26" s="74"/>
      <c r="O26" s="74"/>
      <c r="P26" s="75"/>
      <c r="AG26" s="67"/>
      <c r="AH26" s="67"/>
      <c r="AI26" s="67"/>
      <c r="AJ26" s="67"/>
      <c r="AK26" s="67"/>
      <c r="AL26" s="78"/>
      <c r="AM26" s="79"/>
      <c r="AN26" s="79"/>
    </row>
    <row r="27" spans="1:40" x14ac:dyDescent="0.2">
      <c r="A27" s="72"/>
      <c r="B27" s="73"/>
      <c r="C27" s="73"/>
      <c r="D27" s="73"/>
      <c r="E27" s="73"/>
      <c r="F27" s="73"/>
      <c r="G27" s="73"/>
      <c r="H27" s="73"/>
      <c r="I27" s="64"/>
      <c r="J27" s="74"/>
      <c r="K27" s="74"/>
      <c r="L27" s="74"/>
      <c r="M27" s="74"/>
      <c r="N27" s="74"/>
      <c r="O27" s="74"/>
      <c r="P27" s="75"/>
      <c r="AG27" s="67"/>
      <c r="AH27" s="67"/>
      <c r="AI27" s="67"/>
      <c r="AJ27" s="67"/>
      <c r="AK27" s="67"/>
      <c r="AL27" s="78"/>
      <c r="AM27" s="79"/>
      <c r="AN27" s="79"/>
    </row>
    <row r="28" spans="1:40" x14ac:dyDescent="0.2">
      <c r="A28" s="72"/>
      <c r="B28" s="73"/>
      <c r="C28" s="73"/>
      <c r="D28" s="73"/>
      <c r="E28" s="73"/>
      <c r="F28" s="73"/>
      <c r="G28" s="73"/>
      <c r="H28" s="73"/>
      <c r="I28" s="64"/>
      <c r="J28" s="74"/>
      <c r="K28" s="74"/>
      <c r="L28" s="74"/>
      <c r="M28" s="74"/>
      <c r="N28" s="74"/>
      <c r="O28" s="74"/>
      <c r="P28" s="75"/>
      <c r="AG28" s="67"/>
      <c r="AH28" s="67"/>
      <c r="AI28" s="67"/>
      <c r="AJ28" s="67"/>
      <c r="AK28" s="67"/>
      <c r="AL28" s="78"/>
      <c r="AM28" s="79"/>
      <c r="AN28" s="79"/>
    </row>
    <row r="29" spans="1:40" x14ac:dyDescent="0.2">
      <c r="A29" s="72"/>
      <c r="B29" s="73"/>
      <c r="C29" s="73"/>
      <c r="D29" s="73"/>
      <c r="E29" s="73"/>
      <c r="F29" s="73"/>
      <c r="G29" s="73"/>
      <c r="H29" s="73"/>
      <c r="I29" s="64"/>
      <c r="J29" s="74"/>
      <c r="K29" s="74"/>
      <c r="L29" s="74"/>
      <c r="M29" s="74"/>
      <c r="N29" s="74"/>
      <c r="O29" s="74"/>
      <c r="P29" s="75"/>
      <c r="AG29" s="67"/>
      <c r="AH29" s="67"/>
      <c r="AI29" s="67"/>
      <c r="AJ29" s="67"/>
      <c r="AK29" s="67"/>
      <c r="AL29" s="78"/>
      <c r="AM29" s="79"/>
      <c r="AN29" s="79"/>
    </row>
    <row r="30" spans="1:40" x14ac:dyDescent="0.2">
      <c r="A30" s="72"/>
      <c r="B30" s="73"/>
      <c r="C30" s="73"/>
      <c r="D30" s="73"/>
      <c r="E30" s="73"/>
      <c r="F30" s="73"/>
      <c r="G30" s="73"/>
      <c r="H30" s="73"/>
      <c r="I30" s="64"/>
      <c r="J30" s="74"/>
      <c r="K30" s="74"/>
      <c r="L30" s="74"/>
      <c r="M30" s="74"/>
      <c r="N30" s="74"/>
      <c r="O30" s="74"/>
      <c r="P30" s="75"/>
      <c r="AG30" s="67"/>
      <c r="AH30" s="67"/>
      <c r="AI30" s="67"/>
      <c r="AJ30" s="67"/>
      <c r="AK30" s="67"/>
      <c r="AL30" s="78"/>
      <c r="AM30" s="79"/>
      <c r="AN30" s="79"/>
    </row>
    <row r="31" spans="1:40" x14ac:dyDescent="0.2">
      <c r="A31" s="72"/>
      <c r="B31" s="73"/>
      <c r="C31" s="73"/>
      <c r="D31" s="73"/>
      <c r="E31" s="73"/>
      <c r="F31" s="73"/>
      <c r="G31" s="73"/>
      <c r="H31" s="73"/>
      <c r="I31" s="64"/>
      <c r="J31" s="74"/>
      <c r="K31" s="74"/>
      <c r="L31" s="74"/>
      <c r="M31" s="74"/>
      <c r="N31" s="74"/>
      <c r="O31" s="74"/>
      <c r="P31" s="75"/>
      <c r="AG31" s="67"/>
      <c r="AH31" s="67"/>
      <c r="AI31" s="67"/>
      <c r="AJ31" s="67"/>
      <c r="AK31" s="67"/>
      <c r="AL31" s="78"/>
      <c r="AM31" s="79"/>
      <c r="AN31" s="79"/>
    </row>
    <row r="32" spans="1:40" x14ac:dyDescent="0.2">
      <c r="A32" s="72"/>
      <c r="B32" s="73"/>
      <c r="C32" s="73"/>
      <c r="D32" s="73"/>
      <c r="E32" s="73"/>
      <c r="F32" s="73"/>
      <c r="G32" s="73"/>
      <c r="H32" s="73"/>
      <c r="I32" s="64"/>
      <c r="J32" s="74"/>
      <c r="K32" s="74"/>
      <c r="L32" s="74"/>
      <c r="M32" s="74"/>
      <c r="N32" s="74"/>
      <c r="O32" s="74"/>
      <c r="P32" s="75"/>
      <c r="AG32" s="67"/>
      <c r="AH32" s="67"/>
      <c r="AI32" s="67"/>
      <c r="AJ32" s="67"/>
      <c r="AK32" s="67"/>
      <c r="AL32" s="78"/>
      <c r="AM32" s="79"/>
      <c r="AN32" s="79"/>
    </row>
    <row r="33" spans="1:40" x14ac:dyDescent="0.2">
      <c r="A33" s="72"/>
      <c r="B33" s="73"/>
      <c r="C33" s="73"/>
      <c r="D33" s="73"/>
      <c r="E33" s="73"/>
      <c r="F33" s="73"/>
      <c r="G33" s="73"/>
      <c r="H33" s="73"/>
      <c r="I33" s="64"/>
      <c r="J33" s="74"/>
      <c r="K33" s="74"/>
      <c r="L33" s="74"/>
      <c r="M33" s="74"/>
      <c r="N33" s="74"/>
      <c r="O33" s="74"/>
      <c r="P33" s="75"/>
      <c r="AG33" s="67"/>
      <c r="AH33" s="67"/>
      <c r="AI33" s="67"/>
      <c r="AJ33" s="67"/>
      <c r="AK33" s="67"/>
      <c r="AL33" s="78"/>
      <c r="AM33" s="79"/>
      <c r="AN33" s="79"/>
    </row>
    <row r="34" spans="1:40" x14ac:dyDescent="0.2">
      <c r="A34" s="72"/>
      <c r="B34" s="73"/>
      <c r="C34" s="73"/>
      <c r="D34" s="73"/>
      <c r="E34" s="73"/>
      <c r="F34" s="73"/>
      <c r="G34" s="73"/>
      <c r="H34" s="73"/>
      <c r="I34" s="64"/>
      <c r="J34" s="74"/>
      <c r="K34" s="74"/>
      <c r="L34" s="74"/>
      <c r="M34" s="74"/>
      <c r="N34" s="74"/>
      <c r="O34" s="74"/>
      <c r="P34" s="75"/>
      <c r="AG34" s="67"/>
      <c r="AH34" s="67"/>
      <c r="AI34" s="67"/>
      <c r="AJ34" s="67"/>
      <c r="AK34" s="67"/>
      <c r="AL34" s="78"/>
      <c r="AM34" s="79"/>
      <c r="AN34" s="79"/>
    </row>
    <row r="35" spans="1:40" x14ac:dyDescent="0.2">
      <c r="A35" s="72"/>
      <c r="B35" s="73"/>
      <c r="C35" s="73"/>
      <c r="D35" s="73"/>
      <c r="E35" s="73"/>
      <c r="F35" s="73"/>
      <c r="G35" s="73"/>
      <c r="H35" s="73"/>
      <c r="I35" s="64"/>
      <c r="J35" s="74"/>
      <c r="K35" s="74"/>
      <c r="L35" s="74"/>
      <c r="M35" s="74"/>
      <c r="N35" s="74"/>
      <c r="O35" s="74"/>
      <c r="P35" s="75"/>
      <c r="AG35" s="67"/>
      <c r="AH35" s="67"/>
      <c r="AI35" s="67"/>
      <c r="AJ35" s="67"/>
      <c r="AK35" s="67"/>
      <c r="AL35" s="78"/>
      <c r="AM35" s="79"/>
      <c r="AN35" s="79"/>
    </row>
    <row r="36" spans="1:40" x14ac:dyDescent="0.2">
      <c r="A36" s="72"/>
      <c r="B36" s="73"/>
      <c r="C36" s="73"/>
      <c r="D36" s="73"/>
      <c r="E36" s="73"/>
      <c r="F36" s="73"/>
      <c r="G36" s="73"/>
      <c r="H36" s="73"/>
      <c r="I36" s="64"/>
      <c r="J36" s="74"/>
      <c r="K36" s="74"/>
      <c r="L36" s="74"/>
      <c r="M36" s="74"/>
      <c r="N36" s="74"/>
      <c r="O36" s="74"/>
      <c r="P36" s="75"/>
      <c r="AG36" s="67"/>
      <c r="AH36" s="67"/>
      <c r="AI36" s="67"/>
      <c r="AJ36" s="67"/>
      <c r="AK36" s="67"/>
      <c r="AL36" s="78"/>
      <c r="AM36" s="79"/>
      <c r="AN36" s="79"/>
    </row>
    <row r="37" spans="1:40" x14ac:dyDescent="0.2">
      <c r="A37" s="72"/>
      <c r="B37" s="73"/>
      <c r="C37" s="73"/>
      <c r="D37" s="73"/>
      <c r="E37" s="73"/>
      <c r="F37" s="73"/>
      <c r="G37" s="73"/>
      <c r="H37" s="73"/>
      <c r="I37" s="64"/>
      <c r="J37" s="74"/>
      <c r="K37" s="74"/>
      <c r="L37" s="74"/>
      <c r="M37" s="74"/>
      <c r="N37" s="74"/>
      <c r="O37" s="74"/>
      <c r="P37" s="75"/>
      <c r="AG37" s="67"/>
      <c r="AH37" s="67"/>
      <c r="AI37" s="67"/>
      <c r="AJ37" s="67"/>
      <c r="AK37" s="67"/>
      <c r="AL37" s="78"/>
      <c r="AM37" s="79"/>
      <c r="AN37" s="79"/>
    </row>
    <row r="38" spans="1:40" x14ac:dyDescent="0.2">
      <c r="A38" s="72"/>
      <c r="B38" s="73"/>
      <c r="C38" s="73"/>
      <c r="D38" s="73"/>
      <c r="E38" s="73"/>
      <c r="F38" s="73"/>
      <c r="G38" s="73"/>
      <c r="H38" s="73"/>
      <c r="I38" s="64"/>
      <c r="J38" s="74"/>
      <c r="K38" s="74"/>
      <c r="L38" s="74"/>
      <c r="M38" s="74"/>
      <c r="N38" s="74"/>
      <c r="O38" s="74"/>
      <c r="P38" s="75"/>
      <c r="AG38" s="67"/>
      <c r="AH38" s="67"/>
      <c r="AI38" s="67"/>
      <c r="AJ38" s="67"/>
      <c r="AK38" s="67"/>
      <c r="AL38" s="78"/>
      <c r="AM38" s="79"/>
      <c r="AN38" s="79"/>
    </row>
    <row r="39" spans="1:40" x14ac:dyDescent="0.2">
      <c r="A39" s="72"/>
      <c r="B39" s="73"/>
      <c r="C39" s="73"/>
      <c r="D39" s="73"/>
      <c r="E39" s="73"/>
      <c r="F39" s="73"/>
      <c r="G39" s="73"/>
      <c r="H39" s="73"/>
      <c r="I39" s="64"/>
      <c r="J39" s="74"/>
      <c r="K39" s="74"/>
      <c r="L39" s="74"/>
      <c r="M39" s="74"/>
      <c r="N39" s="74"/>
      <c r="O39" s="74"/>
      <c r="P39" s="75"/>
      <c r="AG39" s="67"/>
      <c r="AH39" s="67"/>
      <c r="AI39" s="67"/>
      <c r="AJ39" s="67"/>
      <c r="AK39" s="67"/>
      <c r="AL39" s="78"/>
      <c r="AM39" s="79"/>
      <c r="AN39" s="79"/>
    </row>
    <row r="40" spans="1:40" x14ac:dyDescent="0.2">
      <c r="A40" s="72"/>
      <c r="B40" s="73"/>
      <c r="C40" s="73"/>
      <c r="D40" s="73"/>
      <c r="E40" s="73"/>
      <c r="F40" s="73"/>
      <c r="G40" s="73"/>
      <c r="H40" s="73"/>
      <c r="I40" s="64"/>
      <c r="J40" s="74"/>
      <c r="K40" s="74"/>
      <c r="L40" s="74"/>
      <c r="M40" s="74"/>
      <c r="N40" s="74"/>
      <c r="O40" s="74"/>
      <c r="P40" s="75"/>
      <c r="AG40" s="67"/>
      <c r="AH40" s="67"/>
      <c r="AI40" s="67"/>
      <c r="AJ40" s="67"/>
      <c r="AK40" s="67"/>
      <c r="AL40" s="78"/>
      <c r="AM40" s="79"/>
      <c r="AN40" s="79"/>
    </row>
    <row r="41" spans="1:40" x14ac:dyDescent="0.2">
      <c r="A41" s="72"/>
      <c r="B41" s="73"/>
      <c r="C41" s="73"/>
      <c r="D41" s="73"/>
      <c r="E41" s="73"/>
      <c r="F41" s="73"/>
      <c r="G41" s="73"/>
      <c r="H41" s="73"/>
      <c r="I41" s="64"/>
      <c r="J41" s="74"/>
      <c r="K41" s="74"/>
      <c r="L41" s="74"/>
      <c r="M41" s="74"/>
      <c r="N41" s="74"/>
      <c r="O41" s="74"/>
      <c r="P41" s="75"/>
      <c r="AG41" s="67"/>
      <c r="AH41" s="67"/>
      <c r="AI41" s="67"/>
      <c r="AJ41" s="67"/>
      <c r="AK41" s="67"/>
      <c r="AL41" s="78"/>
      <c r="AM41" s="79"/>
      <c r="AN41" s="79"/>
    </row>
    <row r="42" spans="1:40" x14ac:dyDescent="0.2">
      <c r="A42" s="72"/>
      <c r="B42" s="73"/>
      <c r="C42" s="73"/>
      <c r="D42" s="73"/>
      <c r="E42" s="73"/>
      <c r="F42" s="73"/>
      <c r="G42" s="73"/>
      <c r="H42" s="73"/>
      <c r="I42" s="64"/>
      <c r="J42" s="74"/>
      <c r="K42" s="74"/>
      <c r="L42" s="74"/>
      <c r="M42" s="74"/>
      <c r="N42" s="74"/>
      <c r="O42" s="74"/>
      <c r="P42" s="75"/>
      <c r="AG42" s="67"/>
      <c r="AH42" s="67"/>
      <c r="AI42" s="67"/>
      <c r="AJ42" s="67"/>
      <c r="AK42" s="67"/>
      <c r="AL42" s="78"/>
      <c r="AM42" s="79"/>
      <c r="AN42" s="79"/>
    </row>
    <row r="43" spans="1:40" x14ac:dyDescent="0.2">
      <c r="A43" s="72"/>
      <c r="B43" s="73"/>
      <c r="C43" s="73"/>
      <c r="D43" s="73"/>
      <c r="E43" s="73"/>
      <c r="F43" s="73"/>
      <c r="G43" s="73"/>
      <c r="H43" s="73"/>
      <c r="I43" s="64"/>
      <c r="J43" s="74"/>
      <c r="K43" s="74"/>
      <c r="L43" s="74"/>
      <c r="M43" s="74"/>
      <c r="N43" s="74"/>
      <c r="O43" s="74"/>
      <c r="P43" s="75"/>
      <c r="AG43" s="67"/>
      <c r="AH43" s="67"/>
      <c r="AI43" s="67"/>
      <c r="AJ43" s="67"/>
      <c r="AK43" s="67"/>
      <c r="AL43" s="78"/>
      <c r="AM43" s="79"/>
      <c r="AN43" s="79"/>
    </row>
    <row r="44" spans="1:40" x14ac:dyDescent="0.2">
      <c r="A44" s="72"/>
      <c r="B44" s="73"/>
      <c r="C44" s="73"/>
      <c r="D44" s="73"/>
      <c r="E44" s="73"/>
      <c r="F44" s="73"/>
      <c r="G44" s="73"/>
      <c r="H44" s="73"/>
      <c r="I44" s="64"/>
      <c r="J44" s="74"/>
      <c r="K44" s="74"/>
      <c r="L44" s="74"/>
      <c r="M44" s="74"/>
      <c r="N44" s="74"/>
      <c r="O44" s="74"/>
      <c r="P44" s="75"/>
      <c r="AG44" s="67"/>
      <c r="AH44" s="67"/>
      <c r="AI44" s="67"/>
      <c r="AJ44" s="67"/>
      <c r="AK44" s="67"/>
      <c r="AL44" s="78"/>
      <c r="AM44" s="79"/>
      <c r="AN44" s="79"/>
    </row>
    <row r="45" spans="1:40" x14ac:dyDescent="0.2">
      <c r="A45" s="72"/>
      <c r="B45" s="73"/>
      <c r="C45" s="73"/>
      <c r="D45" s="73"/>
      <c r="E45" s="73"/>
      <c r="F45" s="73"/>
      <c r="G45" s="73"/>
      <c r="H45" s="73"/>
      <c r="I45" s="64"/>
      <c r="J45" s="74"/>
      <c r="K45" s="74"/>
      <c r="L45" s="74"/>
      <c r="M45" s="74"/>
      <c r="N45" s="74"/>
      <c r="O45" s="74"/>
      <c r="P45" s="75"/>
      <c r="AG45" s="67"/>
      <c r="AH45" s="67"/>
      <c r="AI45" s="67"/>
      <c r="AJ45" s="67"/>
      <c r="AK45" s="67"/>
      <c r="AL45" s="78"/>
      <c r="AM45" s="79"/>
      <c r="AN45" s="79"/>
    </row>
    <row r="46" spans="1:40" x14ac:dyDescent="0.2">
      <c r="A46" s="72"/>
      <c r="B46" s="73"/>
      <c r="C46" s="73"/>
      <c r="D46" s="73"/>
      <c r="E46" s="73"/>
      <c r="F46" s="73"/>
      <c r="G46" s="73"/>
      <c r="H46" s="73"/>
      <c r="I46" s="64"/>
      <c r="J46" s="74"/>
      <c r="K46" s="74"/>
      <c r="L46" s="74"/>
      <c r="M46" s="74"/>
      <c r="N46" s="74"/>
      <c r="O46" s="74"/>
      <c r="P46" s="75"/>
      <c r="AG46" s="67"/>
      <c r="AH46" s="67"/>
      <c r="AI46" s="67"/>
      <c r="AJ46" s="67"/>
      <c r="AK46" s="67"/>
      <c r="AL46" s="78"/>
      <c r="AM46" s="79"/>
      <c r="AN46" s="79"/>
    </row>
    <row r="47" spans="1:40" x14ac:dyDescent="0.2">
      <c r="A47" s="72"/>
      <c r="B47" s="73"/>
      <c r="C47" s="73"/>
      <c r="D47" s="73"/>
      <c r="E47" s="73"/>
      <c r="F47" s="73"/>
      <c r="G47" s="73"/>
      <c r="H47" s="73"/>
      <c r="I47" s="64"/>
      <c r="J47" s="74"/>
      <c r="K47" s="74"/>
      <c r="L47" s="74"/>
      <c r="M47" s="74"/>
      <c r="N47" s="74"/>
      <c r="O47" s="74"/>
      <c r="P47" s="75"/>
      <c r="AG47" s="67"/>
      <c r="AH47" s="67"/>
      <c r="AI47" s="67"/>
      <c r="AJ47" s="67"/>
      <c r="AK47" s="67"/>
      <c r="AL47" s="78"/>
      <c r="AM47" s="79"/>
      <c r="AN47" s="79"/>
    </row>
    <row r="48" spans="1:40" x14ac:dyDescent="0.2">
      <c r="A48" s="72"/>
      <c r="B48" s="73"/>
      <c r="C48" s="73"/>
      <c r="D48" s="73"/>
      <c r="E48" s="73"/>
      <c r="F48" s="73"/>
      <c r="G48" s="73"/>
      <c r="H48" s="73"/>
      <c r="I48" s="64"/>
      <c r="J48" s="74"/>
      <c r="K48" s="74"/>
      <c r="L48" s="74"/>
      <c r="M48" s="74"/>
      <c r="N48" s="74"/>
      <c r="O48" s="74"/>
      <c r="P48" s="75"/>
      <c r="AG48" s="67"/>
      <c r="AH48" s="67"/>
      <c r="AI48" s="67"/>
      <c r="AJ48" s="67"/>
      <c r="AK48" s="67"/>
      <c r="AL48" s="78"/>
      <c r="AM48" s="79"/>
      <c r="AN48" s="79"/>
    </row>
    <row r="49" spans="1:40" x14ac:dyDescent="0.2">
      <c r="A49" s="72"/>
      <c r="B49" s="73"/>
      <c r="C49" s="73"/>
      <c r="D49" s="73"/>
      <c r="E49" s="73"/>
      <c r="F49" s="73"/>
      <c r="G49" s="73"/>
      <c r="H49" s="73"/>
      <c r="I49" s="64"/>
      <c r="J49" s="74"/>
      <c r="K49" s="74"/>
      <c r="L49" s="74"/>
      <c r="M49" s="74"/>
      <c r="N49" s="74"/>
      <c r="O49" s="74"/>
      <c r="P49" s="75"/>
      <c r="AG49" s="67"/>
      <c r="AH49" s="67"/>
      <c r="AI49" s="67"/>
      <c r="AJ49" s="67"/>
      <c r="AK49" s="67"/>
      <c r="AL49" s="78"/>
      <c r="AM49" s="79"/>
      <c r="AN49" s="79"/>
    </row>
    <row r="50" spans="1:40" x14ac:dyDescent="0.2">
      <c r="A50" s="72"/>
      <c r="B50" s="73"/>
      <c r="C50" s="73"/>
      <c r="D50" s="73"/>
      <c r="E50" s="73"/>
      <c r="F50" s="73"/>
      <c r="G50" s="73"/>
      <c r="H50" s="73"/>
      <c r="I50" s="64"/>
      <c r="J50" s="74"/>
      <c r="K50" s="74"/>
      <c r="L50" s="74"/>
      <c r="M50" s="74"/>
      <c r="N50" s="74"/>
      <c r="O50" s="74"/>
      <c r="P50" s="75"/>
      <c r="AG50" s="67"/>
      <c r="AH50" s="67"/>
      <c r="AI50" s="67"/>
      <c r="AJ50" s="67"/>
      <c r="AK50" s="67"/>
      <c r="AL50" s="78"/>
      <c r="AM50" s="79"/>
      <c r="AN50" s="79"/>
    </row>
    <row r="51" spans="1:40" x14ac:dyDescent="0.2">
      <c r="A51" s="72"/>
      <c r="B51" s="73"/>
      <c r="C51" s="73"/>
      <c r="D51" s="73"/>
      <c r="E51" s="73"/>
      <c r="F51" s="73"/>
      <c r="G51" s="73"/>
      <c r="H51" s="73"/>
      <c r="I51" s="64"/>
      <c r="J51" s="74"/>
      <c r="K51" s="74"/>
      <c r="L51" s="74"/>
      <c r="M51" s="74"/>
      <c r="N51" s="74"/>
      <c r="O51" s="74"/>
      <c r="P51" s="75"/>
      <c r="AG51" s="67"/>
      <c r="AH51" s="67"/>
      <c r="AI51" s="67"/>
      <c r="AJ51" s="67"/>
      <c r="AK51" s="67"/>
      <c r="AL51" s="78"/>
      <c r="AM51" s="79"/>
      <c r="AN51" s="79"/>
    </row>
    <row r="52" spans="1:40" x14ac:dyDescent="0.2">
      <c r="A52" s="72"/>
      <c r="B52" s="73"/>
      <c r="C52" s="73"/>
      <c r="D52" s="73"/>
      <c r="E52" s="73"/>
      <c r="F52" s="73"/>
      <c r="G52" s="73"/>
      <c r="H52" s="73"/>
      <c r="I52" s="64"/>
      <c r="J52" s="74"/>
      <c r="K52" s="74"/>
      <c r="L52" s="74"/>
      <c r="M52" s="74"/>
      <c r="N52" s="74"/>
      <c r="O52" s="74"/>
      <c r="P52" s="75"/>
      <c r="AG52" s="67"/>
      <c r="AH52" s="67"/>
      <c r="AI52" s="67"/>
      <c r="AJ52" s="67"/>
      <c r="AK52" s="67"/>
      <c r="AL52" s="78"/>
      <c r="AM52" s="79"/>
      <c r="AN52" s="79"/>
    </row>
    <row r="53" spans="1:40" x14ac:dyDescent="0.2">
      <c r="A53" s="72"/>
      <c r="B53" s="73"/>
      <c r="C53" s="73"/>
      <c r="D53" s="73"/>
      <c r="E53" s="73"/>
      <c r="F53" s="73"/>
      <c r="G53" s="73"/>
      <c r="H53" s="73"/>
      <c r="I53" s="64"/>
      <c r="J53" s="74"/>
      <c r="K53" s="74"/>
      <c r="L53" s="74"/>
      <c r="M53" s="74"/>
      <c r="N53" s="74"/>
      <c r="O53" s="74"/>
      <c r="P53" s="75"/>
      <c r="AG53" s="67"/>
      <c r="AH53" s="67"/>
      <c r="AI53" s="67"/>
      <c r="AJ53" s="67"/>
      <c r="AK53" s="67"/>
      <c r="AL53" s="78"/>
      <c r="AM53" s="79"/>
      <c r="AN53" s="79"/>
    </row>
    <row r="54" spans="1:40" x14ac:dyDescent="0.2">
      <c r="A54" s="72"/>
      <c r="B54" s="73"/>
      <c r="C54" s="73"/>
      <c r="D54" s="73"/>
      <c r="E54" s="73"/>
      <c r="F54" s="73"/>
      <c r="G54" s="73"/>
      <c r="H54" s="73"/>
      <c r="I54" s="64"/>
      <c r="J54" s="74"/>
      <c r="K54" s="74"/>
      <c r="L54" s="74"/>
      <c r="M54" s="74"/>
      <c r="N54" s="74"/>
      <c r="O54" s="74"/>
      <c r="P54" s="75"/>
      <c r="AG54" s="67"/>
      <c r="AH54" s="67"/>
      <c r="AI54" s="67"/>
      <c r="AJ54" s="67"/>
      <c r="AK54" s="67"/>
      <c r="AL54" s="78"/>
      <c r="AM54" s="79"/>
      <c r="AN54" s="79"/>
    </row>
    <row r="55" spans="1:40" x14ac:dyDescent="0.2">
      <c r="A55" s="72"/>
      <c r="B55" s="73"/>
      <c r="C55" s="73"/>
      <c r="D55" s="73"/>
      <c r="E55" s="73"/>
      <c r="F55" s="73"/>
      <c r="G55" s="73"/>
      <c r="H55" s="73"/>
      <c r="I55" s="64"/>
      <c r="J55" s="74"/>
      <c r="K55" s="74"/>
      <c r="L55" s="74"/>
      <c r="M55" s="74"/>
      <c r="N55" s="74"/>
      <c r="O55" s="74"/>
      <c r="P55" s="75"/>
      <c r="AG55" s="67"/>
      <c r="AH55" s="67"/>
      <c r="AI55" s="67"/>
      <c r="AJ55" s="67"/>
      <c r="AK55" s="67"/>
      <c r="AL55" s="78"/>
      <c r="AM55" s="79"/>
      <c r="AN55" s="79"/>
    </row>
    <row r="56" spans="1:40" x14ac:dyDescent="0.2">
      <c r="A56" s="72"/>
      <c r="B56" s="73"/>
      <c r="C56" s="73"/>
      <c r="D56" s="73"/>
      <c r="E56" s="73"/>
      <c r="F56" s="73"/>
      <c r="G56" s="73"/>
      <c r="H56" s="73"/>
      <c r="I56" s="64"/>
      <c r="J56" s="74"/>
      <c r="K56" s="74"/>
      <c r="L56" s="74"/>
      <c r="M56" s="74"/>
      <c r="N56" s="74"/>
      <c r="O56" s="74"/>
      <c r="P56" s="75"/>
      <c r="AG56" s="67"/>
      <c r="AH56" s="67"/>
      <c r="AI56" s="67"/>
      <c r="AJ56" s="67"/>
      <c r="AK56" s="67"/>
      <c r="AL56" s="78"/>
      <c r="AM56" s="79"/>
      <c r="AN56" s="79"/>
    </row>
    <row r="57" spans="1:40" x14ac:dyDescent="0.2">
      <c r="A57" s="72"/>
      <c r="B57" s="73"/>
      <c r="C57" s="73"/>
      <c r="D57" s="73"/>
      <c r="E57" s="73"/>
      <c r="F57" s="73"/>
      <c r="G57" s="73"/>
      <c r="H57" s="73"/>
      <c r="I57" s="64"/>
      <c r="J57" s="74"/>
      <c r="K57" s="74"/>
      <c r="L57" s="74"/>
      <c r="M57" s="74"/>
      <c r="N57" s="74"/>
      <c r="O57" s="74"/>
      <c r="P57" s="75"/>
      <c r="AG57" s="67"/>
      <c r="AH57" s="67"/>
      <c r="AI57" s="67"/>
      <c r="AJ57" s="67"/>
      <c r="AK57" s="67"/>
      <c r="AL57" s="78"/>
      <c r="AM57" s="79"/>
      <c r="AN57" s="79"/>
    </row>
    <row r="58" spans="1:40" x14ac:dyDescent="0.2">
      <c r="A58" s="72"/>
      <c r="B58" s="73"/>
      <c r="C58" s="73"/>
      <c r="D58" s="73"/>
      <c r="E58" s="73"/>
      <c r="F58" s="73"/>
      <c r="G58" s="73"/>
      <c r="H58" s="73"/>
      <c r="I58" s="64"/>
      <c r="J58" s="74"/>
      <c r="K58" s="74"/>
      <c r="L58" s="74"/>
      <c r="M58" s="74"/>
      <c r="N58" s="74"/>
      <c r="O58" s="74"/>
      <c r="P58" s="75"/>
      <c r="AG58" s="67"/>
      <c r="AH58" s="67"/>
      <c r="AI58" s="67"/>
      <c r="AJ58" s="67"/>
      <c r="AK58" s="67"/>
      <c r="AL58" s="78"/>
      <c r="AM58" s="79"/>
      <c r="AN58" s="79"/>
    </row>
    <row r="59" spans="1:40" x14ac:dyDescent="0.2">
      <c r="A59" s="72"/>
      <c r="B59" s="73"/>
      <c r="C59" s="73"/>
      <c r="D59" s="73"/>
      <c r="E59" s="73"/>
      <c r="F59" s="73"/>
      <c r="G59" s="73"/>
      <c r="H59" s="73"/>
      <c r="I59" s="64"/>
      <c r="J59" s="74"/>
      <c r="K59" s="74"/>
      <c r="L59" s="74"/>
      <c r="M59" s="74"/>
      <c r="N59" s="74"/>
      <c r="O59" s="74"/>
      <c r="P59" s="75"/>
      <c r="AG59" s="67"/>
      <c r="AH59" s="67"/>
      <c r="AI59" s="67"/>
      <c r="AJ59" s="67"/>
      <c r="AK59" s="67"/>
      <c r="AL59" s="78"/>
      <c r="AM59" s="79"/>
      <c r="AN59" s="79"/>
    </row>
    <row r="60" spans="1:40" x14ac:dyDescent="0.2">
      <c r="A60" s="72"/>
      <c r="B60" s="73"/>
      <c r="C60" s="73"/>
      <c r="D60" s="73"/>
      <c r="E60" s="73"/>
      <c r="F60" s="73"/>
      <c r="G60" s="73"/>
      <c r="H60" s="73"/>
      <c r="I60" s="64"/>
      <c r="J60" s="74"/>
      <c r="K60" s="74"/>
      <c r="L60" s="74"/>
      <c r="M60" s="74"/>
      <c r="N60" s="74"/>
      <c r="O60" s="74"/>
      <c r="P60" s="75"/>
      <c r="AG60" s="67"/>
      <c r="AH60" s="67"/>
      <c r="AI60" s="67"/>
      <c r="AJ60" s="67"/>
      <c r="AK60" s="67"/>
      <c r="AL60" s="78"/>
      <c r="AM60" s="79"/>
      <c r="AN60" s="79"/>
    </row>
    <row r="61" spans="1:40" x14ac:dyDescent="0.2">
      <c r="A61" s="72"/>
      <c r="B61" s="73"/>
      <c r="C61" s="73"/>
      <c r="D61" s="73"/>
      <c r="E61" s="73"/>
      <c r="F61" s="73"/>
      <c r="G61" s="73"/>
      <c r="H61" s="73"/>
      <c r="I61" s="64"/>
      <c r="J61" s="74"/>
      <c r="K61" s="74"/>
      <c r="L61" s="74"/>
      <c r="M61" s="74"/>
      <c r="N61" s="74"/>
      <c r="O61" s="74"/>
      <c r="P61" s="75"/>
      <c r="AG61" s="67"/>
      <c r="AH61" s="67"/>
      <c r="AI61" s="67"/>
      <c r="AJ61" s="67"/>
      <c r="AK61" s="67"/>
      <c r="AL61" s="78"/>
      <c r="AM61" s="79"/>
      <c r="AN61" s="79"/>
    </row>
    <row r="62" spans="1:40" x14ac:dyDescent="0.2">
      <c r="A62" s="72"/>
      <c r="B62" s="73"/>
      <c r="C62" s="73"/>
      <c r="D62" s="73"/>
      <c r="E62" s="73"/>
      <c r="F62" s="73"/>
      <c r="G62" s="73"/>
      <c r="H62" s="73"/>
      <c r="I62" s="64"/>
      <c r="J62" s="74"/>
      <c r="K62" s="74"/>
      <c r="L62" s="74"/>
      <c r="M62" s="74"/>
      <c r="N62" s="74"/>
      <c r="O62" s="74"/>
      <c r="P62" s="75"/>
      <c r="AG62" s="67"/>
      <c r="AH62" s="67"/>
      <c r="AI62" s="67"/>
      <c r="AJ62" s="67"/>
      <c r="AK62" s="67"/>
      <c r="AL62" s="78"/>
      <c r="AM62" s="79"/>
      <c r="AN62" s="79"/>
    </row>
    <row r="63" spans="1:40" x14ac:dyDescent="0.2">
      <c r="A63" s="72"/>
      <c r="B63" s="73"/>
      <c r="C63" s="73"/>
      <c r="D63" s="73"/>
      <c r="E63" s="73"/>
      <c r="F63" s="73"/>
      <c r="G63" s="73"/>
      <c r="H63" s="73"/>
      <c r="I63" s="64"/>
      <c r="J63" s="74"/>
      <c r="K63" s="74"/>
      <c r="L63" s="74"/>
      <c r="M63" s="74"/>
      <c r="N63" s="74"/>
      <c r="O63" s="74"/>
      <c r="P63" s="75"/>
      <c r="AG63" s="67"/>
      <c r="AH63" s="67"/>
      <c r="AI63" s="67"/>
      <c r="AJ63" s="67"/>
      <c r="AK63" s="67"/>
      <c r="AL63" s="78"/>
      <c r="AM63" s="79"/>
      <c r="AN63" s="79"/>
    </row>
    <row r="64" spans="1:40" x14ac:dyDescent="0.2">
      <c r="A64" s="72"/>
      <c r="B64" s="73"/>
      <c r="C64" s="73"/>
      <c r="D64" s="73"/>
      <c r="E64" s="73"/>
      <c r="F64" s="73"/>
      <c r="G64" s="73"/>
      <c r="H64" s="73"/>
      <c r="I64" s="64"/>
      <c r="J64" s="74"/>
      <c r="K64" s="74"/>
      <c r="L64" s="74"/>
      <c r="M64" s="74"/>
      <c r="N64" s="74"/>
      <c r="O64" s="74"/>
      <c r="P64" s="75"/>
      <c r="AG64" s="67"/>
      <c r="AH64" s="67"/>
      <c r="AI64" s="67"/>
      <c r="AJ64" s="67"/>
      <c r="AK64" s="67"/>
      <c r="AL64" s="78"/>
      <c r="AM64" s="79"/>
      <c r="AN64" s="79"/>
    </row>
    <row r="65" spans="1:40" x14ac:dyDescent="0.2">
      <c r="A65" s="72"/>
      <c r="B65" s="73"/>
      <c r="C65" s="73"/>
      <c r="D65" s="73"/>
      <c r="E65" s="73"/>
      <c r="F65" s="73"/>
      <c r="G65" s="73"/>
      <c r="H65" s="73"/>
      <c r="I65" s="64"/>
      <c r="J65" s="74"/>
      <c r="K65" s="74"/>
      <c r="L65" s="74"/>
      <c r="M65" s="74"/>
      <c r="N65" s="74"/>
      <c r="O65" s="74"/>
      <c r="P65" s="75"/>
      <c r="AG65" s="67"/>
      <c r="AH65" s="67"/>
      <c r="AI65" s="67"/>
      <c r="AJ65" s="67"/>
      <c r="AK65" s="67"/>
      <c r="AL65" s="78"/>
      <c r="AM65" s="79"/>
      <c r="AN65" s="79"/>
    </row>
    <row r="66" spans="1:40" x14ac:dyDescent="0.2">
      <c r="A66" s="72"/>
      <c r="B66" s="73"/>
      <c r="C66" s="73"/>
      <c r="D66" s="73"/>
      <c r="E66" s="73"/>
      <c r="F66" s="73"/>
      <c r="G66" s="73"/>
      <c r="H66" s="73"/>
      <c r="I66" s="64"/>
      <c r="J66" s="74"/>
      <c r="K66" s="74"/>
      <c r="L66" s="74"/>
      <c r="M66" s="74"/>
      <c r="N66" s="74"/>
      <c r="O66" s="74"/>
      <c r="P66" s="75"/>
      <c r="AG66" s="67"/>
      <c r="AH66" s="67"/>
      <c r="AI66" s="67"/>
      <c r="AJ66" s="67"/>
      <c r="AK66" s="67"/>
      <c r="AL66" s="78"/>
      <c r="AM66" s="79"/>
      <c r="AN66" s="79"/>
    </row>
    <row r="67" spans="1:40" x14ac:dyDescent="0.2">
      <c r="A67" s="72"/>
      <c r="B67" s="73"/>
      <c r="C67" s="73"/>
      <c r="D67" s="73"/>
      <c r="E67" s="73"/>
      <c r="F67" s="73"/>
      <c r="G67" s="73"/>
      <c r="H67" s="73"/>
      <c r="I67" s="64"/>
      <c r="J67" s="74"/>
      <c r="K67" s="74"/>
      <c r="L67" s="74"/>
      <c r="M67" s="74"/>
      <c r="N67" s="74"/>
      <c r="O67" s="74"/>
      <c r="P67" s="75"/>
      <c r="AG67" s="67"/>
      <c r="AH67" s="67"/>
      <c r="AI67" s="67"/>
      <c r="AJ67" s="67"/>
      <c r="AK67" s="67"/>
      <c r="AL67" s="78"/>
      <c r="AM67" s="79"/>
      <c r="AN67" s="79"/>
    </row>
    <row r="68" spans="1:40" x14ac:dyDescent="0.2">
      <c r="A68" s="72"/>
      <c r="B68" s="73"/>
      <c r="C68" s="73"/>
      <c r="D68" s="73"/>
      <c r="E68" s="73"/>
      <c r="F68" s="73"/>
      <c r="G68" s="73"/>
      <c r="H68" s="73"/>
      <c r="I68" s="64"/>
      <c r="J68" s="74"/>
      <c r="K68" s="74"/>
      <c r="L68" s="74"/>
      <c r="M68" s="74"/>
      <c r="N68" s="74"/>
      <c r="O68" s="74"/>
      <c r="P68" s="75"/>
      <c r="AG68" s="67"/>
      <c r="AH68" s="67"/>
      <c r="AI68" s="67"/>
      <c r="AJ68" s="67"/>
      <c r="AK68" s="67"/>
      <c r="AL68" s="78"/>
      <c r="AM68" s="79"/>
      <c r="AN68" s="79"/>
    </row>
    <row r="69" spans="1:40" x14ac:dyDescent="0.2">
      <c r="A69" s="72"/>
      <c r="B69" s="73"/>
      <c r="C69" s="73"/>
      <c r="D69" s="73"/>
      <c r="E69" s="73"/>
      <c r="F69" s="73"/>
      <c r="G69" s="73"/>
      <c r="H69" s="73"/>
      <c r="I69" s="64"/>
      <c r="J69" s="74"/>
      <c r="K69" s="74"/>
      <c r="L69" s="74"/>
      <c r="M69" s="74"/>
      <c r="N69" s="74"/>
      <c r="O69" s="74"/>
      <c r="P69" s="75"/>
      <c r="AG69" s="67"/>
      <c r="AH69" s="67"/>
      <c r="AI69" s="67"/>
      <c r="AJ69" s="67"/>
      <c r="AK69" s="67"/>
      <c r="AL69" s="78"/>
      <c r="AM69" s="79"/>
      <c r="AN69" s="79"/>
    </row>
    <row r="70" spans="1:40" x14ac:dyDescent="0.2">
      <c r="A70" s="72"/>
      <c r="B70" s="73"/>
      <c r="C70" s="73"/>
      <c r="D70" s="73"/>
      <c r="E70" s="73"/>
      <c r="F70" s="73"/>
      <c r="G70" s="73"/>
      <c r="H70" s="73"/>
      <c r="I70" s="64"/>
      <c r="J70" s="74"/>
      <c r="K70" s="74"/>
      <c r="L70" s="74"/>
      <c r="M70" s="74"/>
      <c r="N70" s="74"/>
      <c r="O70" s="74"/>
      <c r="P70" s="75"/>
      <c r="AG70" s="67"/>
      <c r="AH70" s="67"/>
      <c r="AI70" s="67"/>
      <c r="AJ70" s="67"/>
      <c r="AK70" s="67"/>
      <c r="AL70" s="78"/>
      <c r="AM70" s="79"/>
      <c r="AN70" s="79"/>
    </row>
    <row r="71" spans="1:40" x14ac:dyDescent="0.2">
      <c r="A71" s="72"/>
      <c r="B71" s="73"/>
      <c r="C71" s="73"/>
      <c r="D71" s="73"/>
      <c r="E71" s="73"/>
      <c r="F71" s="73"/>
      <c r="G71" s="73"/>
      <c r="H71" s="73"/>
      <c r="I71" s="64"/>
      <c r="J71" s="74"/>
      <c r="K71" s="74"/>
      <c r="L71" s="74"/>
      <c r="M71" s="74"/>
      <c r="N71" s="74"/>
      <c r="O71" s="74"/>
      <c r="P71" s="75"/>
      <c r="AG71" s="67"/>
      <c r="AH71" s="67"/>
      <c r="AI71" s="67"/>
      <c r="AJ71" s="67"/>
      <c r="AK71" s="67"/>
      <c r="AL71" s="78"/>
      <c r="AM71" s="79"/>
      <c r="AN71" s="79"/>
    </row>
    <row r="72" spans="1:40" x14ac:dyDescent="0.2">
      <c r="A72" s="72"/>
      <c r="B72" s="73"/>
      <c r="C72" s="73"/>
      <c r="D72" s="73"/>
      <c r="E72" s="73"/>
      <c r="F72" s="73"/>
      <c r="G72" s="73"/>
      <c r="H72" s="73"/>
      <c r="I72" s="64"/>
      <c r="J72" s="74"/>
      <c r="K72" s="74"/>
      <c r="L72" s="74"/>
      <c r="M72" s="74"/>
      <c r="N72" s="74"/>
      <c r="O72" s="74"/>
      <c r="P72" s="75"/>
      <c r="AG72" s="67"/>
      <c r="AH72" s="67"/>
      <c r="AI72" s="67"/>
      <c r="AJ72" s="67"/>
      <c r="AK72" s="67"/>
      <c r="AL72" s="78"/>
      <c r="AM72" s="79"/>
      <c r="AN72" s="79"/>
    </row>
    <row r="73" spans="1:40" x14ac:dyDescent="0.2">
      <c r="A73" s="72"/>
      <c r="B73" s="73"/>
      <c r="C73" s="73"/>
      <c r="D73" s="73"/>
      <c r="E73" s="73"/>
      <c r="F73" s="73"/>
      <c r="G73" s="73"/>
      <c r="H73" s="73"/>
      <c r="I73" s="64"/>
      <c r="J73" s="74"/>
      <c r="K73" s="74"/>
      <c r="L73" s="74"/>
      <c r="M73" s="74"/>
      <c r="N73" s="74"/>
      <c r="O73" s="74"/>
      <c r="P73" s="75"/>
      <c r="AG73" s="67"/>
      <c r="AH73" s="67"/>
      <c r="AI73" s="67"/>
      <c r="AJ73" s="67"/>
      <c r="AK73" s="67"/>
      <c r="AL73" s="78"/>
      <c r="AM73" s="79"/>
      <c r="AN73" s="79"/>
    </row>
    <row r="74" spans="1:40" x14ac:dyDescent="0.2">
      <c r="A74" s="72"/>
      <c r="B74" s="73"/>
      <c r="C74" s="73"/>
      <c r="D74" s="73"/>
      <c r="E74" s="73"/>
      <c r="F74" s="73"/>
      <c r="G74" s="73"/>
      <c r="H74" s="73"/>
      <c r="I74" s="64"/>
      <c r="J74" s="74"/>
      <c r="K74" s="74"/>
      <c r="L74" s="74"/>
      <c r="M74" s="74"/>
      <c r="N74" s="74"/>
      <c r="O74" s="74"/>
      <c r="P74" s="75"/>
      <c r="AG74" s="67"/>
      <c r="AH74" s="67"/>
      <c r="AI74" s="67"/>
      <c r="AJ74" s="67"/>
      <c r="AK74" s="67"/>
      <c r="AL74" s="78"/>
      <c r="AM74" s="79"/>
      <c r="AN74" s="79"/>
    </row>
    <row r="75" spans="1:40" x14ac:dyDescent="0.2">
      <c r="A75" s="72"/>
      <c r="B75" s="73"/>
      <c r="C75" s="73"/>
      <c r="D75" s="73"/>
      <c r="E75" s="73"/>
      <c r="F75" s="73"/>
      <c r="G75" s="73"/>
      <c r="H75" s="73"/>
      <c r="I75" s="64"/>
      <c r="J75" s="74"/>
      <c r="K75" s="74"/>
      <c r="L75" s="74"/>
      <c r="M75" s="74"/>
      <c r="N75" s="74"/>
      <c r="O75" s="74"/>
      <c r="P75" s="75"/>
      <c r="AG75" s="67"/>
      <c r="AH75" s="67"/>
      <c r="AI75" s="67"/>
      <c r="AJ75" s="67"/>
      <c r="AK75" s="67"/>
      <c r="AL75" s="78"/>
      <c r="AM75" s="79"/>
      <c r="AN75" s="79"/>
    </row>
    <row r="76" spans="1:40" x14ac:dyDescent="0.2">
      <c r="A76" s="72"/>
      <c r="B76" s="73"/>
      <c r="C76" s="73"/>
      <c r="D76" s="73"/>
      <c r="E76" s="73"/>
      <c r="F76" s="73"/>
      <c r="G76" s="73"/>
      <c r="H76" s="73"/>
      <c r="I76" s="64"/>
      <c r="J76" s="74"/>
      <c r="K76" s="74"/>
      <c r="L76" s="74"/>
      <c r="M76" s="74"/>
      <c r="N76" s="74"/>
      <c r="O76" s="74"/>
      <c r="P76" s="75"/>
      <c r="AG76" s="67"/>
      <c r="AH76" s="67"/>
      <c r="AI76" s="67"/>
      <c r="AJ76" s="67"/>
      <c r="AK76" s="67"/>
      <c r="AL76" s="78"/>
      <c r="AM76" s="79"/>
      <c r="AN76" s="79"/>
    </row>
    <row r="77" spans="1:40" x14ac:dyDescent="0.2">
      <c r="A77" s="72"/>
      <c r="B77" s="73"/>
      <c r="C77" s="73"/>
      <c r="D77" s="73"/>
      <c r="E77" s="73"/>
      <c r="F77" s="73"/>
      <c r="G77" s="73"/>
      <c r="H77" s="73"/>
      <c r="I77" s="64"/>
      <c r="J77" s="74"/>
      <c r="K77" s="74"/>
      <c r="L77" s="74"/>
      <c r="M77" s="74"/>
      <c r="N77" s="74"/>
      <c r="O77" s="74"/>
      <c r="P77" s="75"/>
      <c r="AG77" s="67"/>
      <c r="AH77" s="67"/>
      <c r="AI77" s="67"/>
      <c r="AJ77" s="67"/>
      <c r="AK77" s="67"/>
      <c r="AL77" s="78"/>
      <c r="AM77" s="79"/>
      <c r="AN77" s="79"/>
    </row>
    <row r="78" spans="1:40" x14ac:dyDescent="0.2">
      <c r="A78" s="72"/>
      <c r="B78" s="73"/>
      <c r="C78" s="73"/>
      <c r="D78" s="73"/>
      <c r="E78" s="73"/>
      <c r="F78" s="73"/>
      <c r="G78" s="73"/>
      <c r="H78" s="73"/>
      <c r="I78" s="64"/>
      <c r="J78" s="74"/>
      <c r="K78" s="74"/>
      <c r="L78" s="74"/>
      <c r="M78" s="74"/>
      <c r="N78" s="74"/>
      <c r="O78" s="74"/>
      <c r="P78" s="75"/>
      <c r="AG78" s="67"/>
      <c r="AH78" s="67"/>
      <c r="AI78" s="67"/>
      <c r="AJ78" s="67"/>
      <c r="AK78" s="67"/>
      <c r="AL78" s="78"/>
      <c r="AM78" s="79"/>
      <c r="AN78" s="79"/>
    </row>
    <row r="79" spans="1:40" x14ac:dyDescent="0.2">
      <c r="A79" s="72"/>
      <c r="B79" s="73"/>
      <c r="C79" s="73"/>
      <c r="D79" s="73"/>
      <c r="E79" s="73"/>
      <c r="F79" s="73"/>
      <c r="G79" s="73"/>
      <c r="H79" s="73"/>
      <c r="I79" s="64"/>
      <c r="J79" s="74"/>
      <c r="K79" s="74"/>
      <c r="L79" s="74"/>
      <c r="M79" s="74"/>
      <c r="N79" s="74"/>
      <c r="O79" s="74"/>
      <c r="P79" s="75"/>
      <c r="AG79" s="67"/>
      <c r="AH79" s="67"/>
      <c r="AI79" s="67"/>
      <c r="AJ79" s="67"/>
      <c r="AK79" s="67"/>
      <c r="AL79" s="78"/>
      <c r="AM79" s="79"/>
      <c r="AN79" s="79"/>
    </row>
    <row r="80" spans="1:40" x14ac:dyDescent="0.2">
      <c r="A80" s="72"/>
      <c r="B80" s="73"/>
      <c r="C80" s="73"/>
      <c r="D80" s="73"/>
      <c r="E80" s="73"/>
      <c r="F80" s="73"/>
      <c r="G80" s="73"/>
      <c r="H80" s="73"/>
      <c r="I80" s="64"/>
      <c r="J80" s="74"/>
      <c r="K80" s="74"/>
      <c r="L80" s="74"/>
      <c r="M80" s="74"/>
      <c r="N80" s="74"/>
      <c r="O80" s="74"/>
      <c r="P80" s="75"/>
      <c r="AG80" s="67"/>
      <c r="AH80" s="67"/>
      <c r="AI80" s="67"/>
      <c r="AJ80" s="67"/>
      <c r="AK80" s="67"/>
      <c r="AL80" s="78"/>
      <c r="AM80" s="79"/>
      <c r="AN80" s="79"/>
    </row>
    <row r="81" spans="1:40" x14ac:dyDescent="0.2">
      <c r="A81" s="72"/>
      <c r="B81" s="73"/>
      <c r="C81" s="73"/>
      <c r="D81" s="73"/>
      <c r="E81" s="73"/>
      <c r="F81" s="73"/>
      <c r="G81" s="73"/>
      <c r="H81" s="73"/>
      <c r="I81" s="64"/>
      <c r="J81" s="74"/>
      <c r="K81" s="74"/>
      <c r="L81" s="74"/>
      <c r="M81" s="74"/>
      <c r="N81" s="74"/>
      <c r="O81" s="74"/>
      <c r="P81" s="75"/>
      <c r="AG81" s="67"/>
      <c r="AH81" s="67"/>
      <c r="AI81" s="67"/>
      <c r="AJ81" s="67"/>
      <c r="AK81" s="67"/>
      <c r="AL81" s="78"/>
      <c r="AM81" s="79"/>
      <c r="AN81" s="79"/>
    </row>
    <row r="82" spans="1:40" x14ac:dyDescent="0.2">
      <c r="A82" s="72"/>
      <c r="B82" s="73"/>
      <c r="C82" s="73"/>
      <c r="D82" s="73"/>
      <c r="E82" s="73"/>
      <c r="F82" s="73"/>
      <c r="G82" s="73"/>
      <c r="H82" s="73"/>
      <c r="I82" s="64"/>
      <c r="J82" s="74"/>
      <c r="K82" s="74"/>
      <c r="L82" s="74"/>
      <c r="M82" s="74"/>
      <c r="N82" s="74"/>
      <c r="O82" s="74"/>
      <c r="P82" s="75"/>
      <c r="AG82" s="67"/>
      <c r="AH82" s="67"/>
      <c r="AI82" s="67"/>
      <c r="AJ82" s="67"/>
      <c r="AK82" s="67"/>
      <c r="AL82" s="78"/>
      <c r="AM82" s="79"/>
      <c r="AN82" s="79"/>
    </row>
    <row r="83" spans="1:40" x14ac:dyDescent="0.2">
      <c r="A83" s="72"/>
      <c r="B83" s="73"/>
      <c r="C83" s="73"/>
      <c r="D83" s="73"/>
      <c r="E83" s="73"/>
      <c r="F83" s="73"/>
      <c r="G83" s="73"/>
      <c r="H83" s="73"/>
      <c r="I83" s="64"/>
      <c r="J83" s="74"/>
      <c r="K83" s="74"/>
      <c r="L83" s="74"/>
      <c r="M83" s="74"/>
      <c r="N83" s="74"/>
      <c r="O83" s="74"/>
      <c r="P83" s="75"/>
      <c r="AG83" s="67"/>
      <c r="AH83" s="67"/>
      <c r="AI83" s="67"/>
      <c r="AJ83" s="67"/>
      <c r="AK83" s="67"/>
      <c r="AL83" s="78"/>
      <c r="AM83" s="79"/>
      <c r="AN83" s="79"/>
    </row>
    <row r="84" spans="1:40" x14ac:dyDescent="0.2">
      <c r="A84" s="72"/>
      <c r="B84" s="73"/>
      <c r="C84" s="73"/>
      <c r="D84" s="73"/>
      <c r="E84" s="73"/>
      <c r="F84" s="73"/>
      <c r="G84" s="73"/>
      <c r="H84" s="73"/>
      <c r="I84" s="64"/>
      <c r="J84" s="74"/>
      <c r="K84" s="74"/>
      <c r="L84" s="74"/>
      <c r="M84" s="74"/>
      <c r="N84" s="74"/>
      <c r="O84" s="74"/>
      <c r="P84" s="75"/>
      <c r="AG84" s="67"/>
      <c r="AH84" s="67"/>
      <c r="AI84" s="67"/>
      <c r="AJ84" s="67"/>
      <c r="AK84" s="67"/>
      <c r="AL84" s="78"/>
      <c r="AM84" s="79"/>
      <c r="AN84" s="79"/>
    </row>
    <row r="85" spans="1:40" x14ac:dyDescent="0.2">
      <c r="A85" s="72"/>
      <c r="B85" s="73"/>
      <c r="C85" s="73"/>
      <c r="D85" s="73"/>
      <c r="E85" s="73"/>
      <c r="F85" s="73"/>
      <c r="G85" s="73"/>
      <c r="H85" s="73"/>
      <c r="I85" s="64"/>
      <c r="J85" s="74"/>
      <c r="K85" s="74"/>
      <c r="L85" s="74"/>
      <c r="M85" s="74"/>
      <c r="N85" s="74"/>
      <c r="O85" s="74"/>
      <c r="P85" s="75"/>
      <c r="AG85" s="67"/>
      <c r="AH85" s="67"/>
      <c r="AI85" s="67"/>
      <c r="AJ85" s="67"/>
      <c r="AK85" s="67"/>
      <c r="AL85" s="78"/>
      <c r="AM85" s="79"/>
      <c r="AN85" s="79"/>
    </row>
    <row r="86" spans="1:40" x14ac:dyDescent="0.2">
      <c r="A86" s="72"/>
      <c r="B86" s="73"/>
      <c r="C86" s="73"/>
      <c r="D86" s="73"/>
      <c r="E86" s="73"/>
      <c r="F86" s="73"/>
      <c r="G86" s="73"/>
      <c r="H86" s="73"/>
      <c r="I86" s="64"/>
      <c r="J86" s="74"/>
      <c r="K86" s="74"/>
      <c r="L86" s="74"/>
      <c r="M86" s="74"/>
      <c r="N86" s="74"/>
      <c r="O86" s="74"/>
      <c r="P86" s="75"/>
      <c r="AG86" s="67"/>
      <c r="AH86" s="67"/>
      <c r="AI86" s="67"/>
      <c r="AJ86" s="67"/>
      <c r="AK86" s="67"/>
      <c r="AL86" s="78"/>
      <c r="AM86" s="79"/>
      <c r="AN86" s="79"/>
    </row>
    <row r="87" spans="1:40" x14ac:dyDescent="0.2">
      <c r="A87" s="72"/>
      <c r="B87" s="73"/>
      <c r="C87" s="73"/>
      <c r="D87" s="73"/>
      <c r="E87" s="73"/>
      <c r="F87" s="73"/>
      <c r="G87" s="73"/>
      <c r="H87" s="73"/>
      <c r="I87" s="64"/>
      <c r="J87" s="74"/>
      <c r="K87" s="74"/>
      <c r="L87" s="74"/>
      <c r="M87" s="74"/>
      <c r="N87" s="74"/>
      <c r="O87" s="74"/>
      <c r="P87" s="75"/>
      <c r="AG87" s="67"/>
      <c r="AH87" s="67"/>
      <c r="AI87" s="67"/>
      <c r="AJ87" s="67"/>
      <c r="AK87" s="67"/>
      <c r="AL87" s="78"/>
      <c r="AM87" s="79"/>
      <c r="AN87" s="79"/>
    </row>
    <row r="88" spans="1:40" x14ac:dyDescent="0.2">
      <c r="A88" s="72"/>
      <c r="B88" s="73"/>
      <c r="C88" s="73"/>
      <c r="D88" s="73"/>
      <c r="E88" s="73"/>
      <c r="F88" s="73"/>
      <c r="G88" s="73"/>
      <c r="H88" s="73"/>
      <c r="I88" s="64"/>
      <c r="J88" s="74"/>
      <c r="K88" s="74"/>
      <c r="L88" s="74"/>
      <c r="M88" s="74"/>
      <c r="N88" s="74"/>
      <c r="O88" s="74"/>
      <c r="P88" s="75"/>
      <c r="AG88" s="67"/>
      <c r="AH88" s="67"/>
      <c r="AI88" s="67"/>
      <c r="AJ88" s="67"/>
      <c r="AK88" s="67"/>
      <c r="AL88" s="78"/>
      <c r="AM88" s="79"/>
      <c r="AN88" s="79"/>
    </row>
    <row r="89" spans="1:40" x14ac:dyDescent="0.2">
      <c r="A89" s="72"/>
      <c r="B89" s="73"/>
      <c r="C89" s="73"/>
      <c r="D89" s="73"/>
      <c r="E89" s="73"/>
      <c r="F89" s="73"/>
      <c r="G89" s="73"/>
      <c r="H89" s="73"/>
      <c r="I89" s="64"/>
      <c r="J89" s="74"/>
      <c r="K89" s="74"/>
      <c r="L89" s="74"/>
      <c r="M89" s="74"/>
      <c r="N89" s="74"/>
      <c r="O89" s="74"/>
      <c r="P89" s="75"/>
      <c r="AG89" s="67"/>
      <c r="AH89" s="67"/>
      <c r="AI89" s="67"/>
      <c r="AJ89" s="67"/>
      <c r="AK89" s="67"/>
      <c r="AL89" s="78"/>
      <c r="AM89" s="79"/>
      <c r="AN89" s="79"/>
    </row>
    <row r="90" spans="1:40" x14ac:dyDescent="0.2">
      <c r="A90" s="72"/>
      <c r="B90" s="73"/>
      <c r="C90" s="73"/>
      <c r="D90" s="73"/>
      <c r="E90" s="73"/>
      <c r="F90" s="73"/>
      <c r="G90" s="73"/>
      <c r="H90" s="73"/>
      <c r="I90" s="64"/>
      <c r="J90" s="74"/>
      <c r="K90" s="74"/>
      <c r="L90" s="74"/>
      <c r="M90" s="74"/>
      <c r="N90" s="74"/>
      <c r="O90" s="74"/>
      <c r="P90" s="75"/>
      <c r="AG90" s="67"/>
      <c r="AH90" s="67"/>
      <c r="AI90" s="67"/>
      <c r="AJ90" s="67"/>
      <c r="AK90" s="67"/>
      <c r="AL90" s="78"/>
      <c r="AM90" s="79"/>
      <c r="AN90" s="79"/>
    </row>
    <row r="91" spans="1:40" x14ac:dyDescent="0.2">
      <c r="A91" s="72"/>
      <c r="B91" s="73"/>
      <c r="C91" s="73"/>
      <c r="D91" s="73"/>
      <c r="E91" s="73"/>
      <c r="F91" s="73"/>
      <c r="G91" s="73"/>
      <c r="H91" s="73"/>
      <c r="I91" s="64"/>
      <c r="J91" s="74"/>
      <c r="K91" s="74"/>
      <c r="L91" s="74"/>
      <c r="M91" s="74"/>
      <c r="N91" s="74"/>
      <c r="O91" s="74"/>
      <c r="P91" s="75"/>
      <c r="AG91" s="67"/>
      <c r="AH91" s="67"/>
      <c r="AI91" s="67"/>
      <c r="AJ91" s="67"/>
      <c r="AK91" s="67"/>
      <c r="AL91" s="78"/>
      <c r="AM91" s="79"/>
      <c r="AN91" s="79"/>
    </row>
    <row r="92" spans="1:40" x14ac:dyDescent="0.2">
      <c r="A92" s="72"/>
      <c r="B92" s="73"/>
      <c r="C92" s="73"/>
      <c r="D92" s="73"/>
      <c r="E92" s="73"/>
      <c r="F92" s="73"/>
      <c r="G92" s="73"/>
      <c r="H92" s="73"/>
      <c r="I92" s="64"/>
      <c r="J92" s="74"/>
      <c r="K92" s="74"/>
      <c r="L92" s="74"/>
      <c r="M92" s="74"/>
      <c r="N92" s="74"/>
      <c r="O92" s="74"/>
      <c r="P92" s="75"/>
      <c r="AG92" s="67"/>
      <c r="AH92" s="67"/>
      <c r="AI92" s="67"/>
      <c r="AJ92" s="67"/>
      <c r="AK92" s="67"/>
      <c r="AL92" s="78"/>
      <c r="AM92" s="79"/>
      <c r="AN92" s="79"/>
    </row>
    <row r="93" spans="1:40" x14ac:dyDescent="0.2">
      <c r="A93" s="72"/>
      <c r="B93" s="73"/>
      <c r="C93" s="73"/>
      <c r="D93" s="73"/>
      <c r="E93" s="73"/>
      <c r="F93" s="73"/>
      <c r="G93" s="73"/>
      <c r="H93" s="73"/>
      <c r="I93" s="64"/>
      <c r="J93" s="74"/>
      <c r="K93" s="74"/>
      <c r="L93" s="74"/>
      <c r="M93" s="74"/>
      <c r="N93" s="74"/>
      <c r="O93" s="74"/>
      <c r="P93" s="75"/>
      <c r="AG93" s="67"/>
      <c r="AH93" s="67"/>
      <c r="AI93" s="67"/>
      <c r="AJ93" s="67"/>
      <c r="AK93" s="67"/>
      <c r="AL93" s="78"/>
      <c r="AM93" s="79"/>
      <c r="AN93" s="79"/>
    </row>
    <row r="94" spans="1:40" x14ac:dyDescent="0.2">
      <c r="A94" s="72"/>
      <c r="B94" s="73"/>
      <c r="C94" s="73"/>
      <c r="D94" s="73"/>
      <c r="E94" s="73"/>
      <c r="F94" s="73"/>
      <c r="G94" s="73"/>
      <c r="H94" s="73"/>
      <c r="I94" s="64"/>
      <c r="J94" s="74"/>
      <c r="K94" s="74"/>
      <c r="L94" s="74"/>
      <c r="M94" s="74"/>
      <c r="N94" s="74"/>
      <c r="O94" s="74"/>
      <c r="P94" s="75"/>
      <c r="AG94" s="67"/>
      <c r="AH94" s="67"/>
      <c r="AI94" s="67"/>
      <c r="AJ94" s="67"/>
      <c r="AK94" s="67"/>
      <c r="AL94" s="78"/>
      <c r="AM94" s="79"/>
      <c r="AN94" s="79"/>
    </row>
    <row r="95" spans="1:40" x14ac:dyDescent="0.2">
      <c r="A95" s="72"/>
      <c r="B95" s="73"/>
      <c r="C95" s="73"/>
      <c r="D95" s="73"/>
      <c r="E95" s="73"/>
      <c r="F95" s="73"/>
      <c r="G95" s="73"/>
      <c r="H95" s="73"/>
      <c r="I95" s="64"/>
      <c r="J95" s="74"/>
      <c r="K95" s="74"/>
      <c r="L95" s="74"/>
      <c r="M95" s="74"/>
      <c r="N95" s="74"/>
      <c r="O95" s="74"/>
      <c r="P95" s="75"/>
      <c r="AG95" s="67"/>
      <c r="AH95" s="67"/>
      <c r="AI95" s="67"/>
      <c r="AJ95" s="67"/>
      <c r="AK95" s="67"/>
      <c r="AL95" s="78"/>
      <c r="AM95" s="79"/>
      <c r="AN95" s="79"/>
    </row>
    <row r="96" spans="1:40" x14ac:dyDescent="0.2">
      <c r="A96" s="72"/>
      <c r="B96" s="73"/>
      <c r="C96" s="73"/>
      <c r="D96" s="73"/>
      <c r="E96" s="73"/>
      <c r="F96" s="73"/>
      <c r="G96" s="73"/>
      <c r="H96" s="73"/>
      <c r="I96" s="64"/>
      <c r="J96" s="74"/>
      <c r="K96" s="74"/>
      <c r="L96" s="74"/>
      <c r="M96" s="74"/>
      <c r="N96" s="74"/>
      <c r="O96" s="74"/>
      <c r="P96" s="75"/>
      <c r="AG96" s="67"/>
      <c r="AH96" s="67"/>
      <c r="AI96" s="67"/>
      <c r="AJ96" s="67"/>
      <c r="AK96" s="67"/>
      <c r="AL96" s="78"/>
      <c r="AM96" s="79"/>
      <c r="AN96" s="79"/>
    </row>
    <row r="97" spans="1:40" x14ac:dyDescent="0.2">
      <c r="A97" s="72"/>
      <c r="B97" s="73"/>
      <c r="C97" s="73"/>
      <c r="D97" s="73"/>
      <c r="E97" s="73"/>
      <c r="F97" s="73"/>
      <c r="G97" s="73"/>
      <c r="H97" s="73"/>
      <c r="I97" s="64"/>
      <c r="J97" s="74"/>
      <c r="K97" s="74"/>
      <c r="L97" s="74"/>
      <c r="M97" s="74"/>
      <c r="N97" s="74"/>
      <c r="O97" s="74"/>
      <c r="P97" s="75"/>
      <c r="AG97" s="67"/>
      <c r="AH97" s="67"/>
      <c r="AI97" s="67"/>
      <c r="AJ97" s="67"/>
      <c r="AK97" s="67"/>
      <c r="AL97" s="78"/>
      <c r="AM97" s="79"/>
      <c r="AN97" s="79"/>
    </row>
    <row r="98" spans="1:40" x14ac:dyDescent="0.2">
      <c r="A98" s="72"/>
      <c r="B98" s="73"/>
      <c r="C98" s="73"/>
      <c r="D98" s="73"/>
      <c r="E98" s="73"/>
      <c r="F98" s="73"/>
      <c r="G98" s="73"/>
      <c r="H98" s="73"/>
      <c r="I98" s="64"/>
      <c r="J98" s="74"/>
      <c r="K98" s="74"/>
      <c r="L98" s="74"/>
      <c r="M98" s="74"/>
      <c r="N98" s="74"/>
      <c r="O98" s="74"/>
      <c r="P98" s="75"/>
      <c r="AG98" s="67"/>
      <c r="AH98" s="67"/>
      <c r="AI98" s="67"/>
      <c r="AJ98" s="67"/>
      <c r="AK98" s="67"/>
      <c r="AL98" s="78"/>
      <c r="AM98" s="79"/>
      <c r="AN98" s="79"/>
    </row>
    <row r="99" spans="1:40" x14ac:dyDescent="0.2">
      <c r="A99" s="72"/>
      <c r="B99" s="73"/>
      <c r="C99" s="73"/>
      <c r="D99" s="73"/>
      <c r="E99" s="73"/>
      <c r="F99" s="73"/>
      <c r="G99" s="73"/>
      <c r="H99" s="73"/>
      <c r="I99" s="64"/>
      <c r="J99" s="74"/>
      <c r="K99" s="74"/>
      <c r="L99" s="74"/>
      <c r="M99" s="74"/>
      <c r="N99" s="74"/>
      <c r="O99" s="74"/>
      <c r="P99" s="75"/>
      <c r="AG99" s="67"/>
      <c r="AH99" s="67"/>
      <c r="AI99" s="67"/>
      <c r="AJ99" s="67"/>
      <c r="AK99" s="67"/>
      <c r="AL99" s="78"/>
      <c r="AM99" s="79"/>
      <c r="AN99" s="79"/>
    </row>
    <row r="100" spans="1:40" x14ac:dyDescent="0.2">
      <c r="A100" s="72"/>
      <c r="B100" s="73"/>
      <c r="C100" s="73"/>
      <c r="D100" s="73"/>
      <c r="E100" s="73"/>
      <c r="F100" s="73"/>
      <c r="G100" s="73"/>
      <c r="H100" s="73"/>
      <c r="I100" s="64"/>
      <c r="J100" s="74"/>
      <c r="K100" s="74"/>
      <c r="L100" s="74"/>
      <c r="M100" s="74"/>
      <c r="N100" s="74"/>
      <c r="O100" s="74"/>
      <c r="P100" s="75"/>
      <c r="AG100" s="67"/>
      <c r="AH100" s="67"/>
      <c r="AI100" s="67"/>
      <c r="AJ100" s="67"/>
      <c r="AK100" s="67"/>
      <c r="AL100" s="78"/>
      <c r="AM100" s="79"/>
      <c r="AN100" s="79"/>
    </row>
    <row r="101" spans="1:40" x14ac:dyDescent="0.2">
      <c r="A101" s="72"/>
      <c r="B101" s="73"/>
      <c r="C101" s="73"/>
      <c r="D101" s="73"/>
      <c r="E101" s="73"/>
      <c r="F101" s="73"/>
      <c r="G101" s="73"/>
      <c r="H101" s="73"/>
      <c r="I101" s="64"/>
      <c r="J101" s="74"/>
      <c r="K101" s="74"/>
      <c r="L101" s="74"/>
      <c r="M101" s="74"/>
      <c r="N101" s="74"/>
      <c r="O101" s="74"/>
      <c r="P101" s="75"/>
      <c r="AG101" s="67"/>
      <c r="AH101" s="67"/>
      <c r="AI101" s="67"/>
      <c r="AJ101" s="67"/>
      <c r="AK101" s="67"/>
      <c r="AL101" s="78"/>
      <c r="AM101" s="79"/>
      <c r="AN101" s="79"/>
    </row>
    <row r="102" spans="1:40" x14ac:dyDescent="0.2">
      <c r="A102" s="72"/>
      <c r="B102" s="73"/>
      <c r="C102" s="73"/>
      <c r="D102" s="73"/>
      <c r="E102" s="73"/>
      <c r="F102" s="73"/>
      <c r="G102" s="73"/>
      <c r="H102" s="73"/>
      <c r="I102" s="64"/>
      <c r="J102" s="74"/>
      <c r="K102" s="74"/>
      <c r="L102" s="74"/>
      <c r="M102" s="74"/>
      <c r="N102" s="74"/>
      <c r="O102" s="74"/>
      <c r="P102" s="75"/>
      <c r="AG102" s="67"/>
      <c r="AH102" s="67"/>
      <c r="AI102" s="67"/>
      <c r="AJ102" s="67"/>
      <c r="AK102" s="67"/>
      <c r="AL102" s="78"/>
      <c r="AM102" s="79"/>
      <c r="AN102" s="79"/>
    </row>
    <row r="103" spans="1:40" x14ac:dyDescent="0.2">
      <c r="A103" s="72"/>
      <c r="B103" s="73"/>
      <c r="C103" s="73"/>
      <c r="D103" s="73"/>
      <c r="E103" s="73"/>
      <c r="F103" s="73"/>
      <c r="G103" s="73"/>
      <c r="H103" s="73"/>
      <c r="I103" s="64"/>
      <c r="J103" s="74"/>
      <c r="K103" s="74"/>
      <c r="L103" s="74"/>
      <c r="M103" s="74"/>
      <c r="N103" s="74"/>
      <c r="O103" s="74"/>
      <c r="P103" s="75"/>
      <c r="AG103" s="67"/>
      <c r="AH103" s="67"/>
      <c r="AI103" s="67"/>
      <c r="AJ103" s="67"/>
      <c r="AK103" s="67"/>
      <c r="AL103" s="78"/>
      <c r="AM103" s="79"/>
      <c r="AN103" s="79"/>
    </row>
    <row r="104" spans="1:40" x14ac:dyDescent="0.2">
      <c r="A104" s="72"/>
      <c r="B104" s="73"/>
      <c r="C104" s="73"/>
      <c r="D104" s="73"/>
      <c r="E104" s="73"/>
      <c r="F104" s="73"/>
      <c r="G104" s="73"/>
      <c r="H104" s="73"/>
      <c r="I104" s="64"/>
      <c r="J104" s="74"/>
      <c r="K104" s="74"/>
      <c r="L104" s="74"/>
      <c r="M104" s="74"/>
      <c r="N104" s="74"/>
      <c r="O104" s="74"/>
      <c r="P104" s="75"/>
      <c r="AG104" s="67"/>
      <c r="AH104" s="67"/>
      <c r="AI104" s="67"/>
      <c r="AJ104" s="67"/>
      <c r="AK104" s="67"/>
      <c r="AL104" s="78"/>
      <c r="AM104" s="79"/>
      <c r="AN104" s="79"/>
    </row>
    <row r="105" spans="1:40" x14ac:dyDescent="0.2">
      <c r="A105" s="72"/>
      <c r="B105" s="73"/>
      <c r="C105" s="73"/>
      <c r="D105" s="73"/>
      <c r="E105" s="73"/>
      <c r="F105" s="73"/>
      <c r="G105" s="73"/>
      <c r="H105" s="73"/>
      <c r="I105" s="64"/>
      <c r="J105" s="74"/>
      <c r="K105" s="74"/>
      <c r="L105" s="74"/>
      <c r="M105" s="74"/>
      <c r="N105" s="74"/>
      <c r="O105" s="74"/>
      <c r="P105" s="75"/>
      <c r="AG105" s="67"/>
      <c r="AH105" s="67"/>
      <c r="AI105" s="67"/>
      <c r="AJ105" s="67"/>
      <c r="AK105" s="67"/>
      <c r="AL105" s="78"/>
      <c r="AM105" s="79"/>
      <c r="AN105" s="79"/>
    </row>
    <row r="106" spans="1:40" x14ac:dyDescent="0.2">
      <c r="A106" s="72"/>
      <c r="B106" s="73"/>
      <c r="C106" s="73"/>
      <c r="D106" s="73"/>
      <c r="E106" s="73"/>
      <c r="F106" s="73"/>
      <c r="G106" s="73"/>
      <c r="H106" s="73"/>
      <c r="I106" s="64"/>
      <c r="J106" s="74"/>
      <c r="K106" s="74"/>
      <c r="L106" s="74"/>
      <c r="M106" s="74"/>
      <c r="N106" s="74"/>
      <c r="O106" s="74"/>
      <c r="P106" s="75"/>
      <c r="AG106" s="67"/>
      <c r="AH106" s="67"/>
      <c r="AI106" s="67"/>
      <c r="AJ106" s="67"/>
      <c r="AK106" s="67"/>
      <c r="AL106" s="78"/>
      <c r="AM106" s="79"/>
      <c r="AN106" s="79"/>
    </row>
    <row r="107" spans="1:40" x14ac:dyDescent="0.2">
      <c r="A107" s="72"/>
      <c r="B107" s="73"/>
      <c r="C107" s="73"/>
      <c r="D107" s="73"/>
      <c r="E107" s="73"/>
      <c r="F107" s="73"/>
      <c r="G107" s="73"/>
      <c r="H107" s="73"/>
      <c r="I107" s="64"/>
      <c r="J107" s="74"/>
      <c r="K107" s="74"/>
      <c r="L107" s="74"/>
      <c r="M107" s="74"/>
      <c r="N107" s="74"/>
      <c r="O107" s="74"/>
      <c r="P107" s="75"/>
      <c r="AG107" s="67"/>
      <c r="AH107" s="67"/>
      <c r="AI107" s="67"/>
      <c r="AJ107" s="67"/>
      <c r="AK107" s="67"/>
      <c r="AL107" s="78"/>
      <c r="AM107" s="79"/>
      <c r="AN107" s="79"/>
    </row>
    <row r="108" spans="1:40" x14ac:dyDescent="0.2">
      <c r="A108" s="72"/>
      <c r="B108" s="73"/>
      <c r="C108" s="73"/>
      <c r="D108" s="73"/>
      <c r="E108" s="73"/>
      <c r="F108" s="73"/>
      <c r="G108" s="73"/>
      <c r="H108" s="73"/>
      <c r="I108" s="64"/>
      <c r="J108" s="74"/>
      <c r="K108" s="74"/>
      <c r="L108" s="74"/>
      <c r="M108" s="74"/>
      <c r="N108" s="74"/>
      <c r="O108" s="74"/>
      <c r="P108" s="75"/>
      <c r="AG108" s="67"/>
      <c r="AH108" s="67"/>
      <c r="AI108" s="67"/>
      <c r="AJ108" s="67"/>
      <c r="AK108" s="67"/>
      <c r="AL108" s="78"/>
      <c r="AM108" s="79"/>
      <c r="AN108" s="79"/>
    </row>
    <row r="109" spans="1:40" x14ac:dyDescent="0.2">
      <c r="A109" s="72"/>
      <c r="B109" s="73"/>
      <c r="C109" s="73"/>
      <c r="D109" s="73"/>
      <c r="E109" s="73"/>
      <c r="F109" s="73"/>
      <c r="G109" s="73"/>
      <c r="H109" s="73"/>
      <c r="I109" s="64"/>
      <c r="J109" s="74"/>
      <c r="K109" s="74"/>
      <c r="L109" s="74"/>
      <c r="M109" s="74"/>
      <c r="N109" s="74"/>
      <c r="O109" s="74"/>
      <c r="P109" s="75"/>
      <c r="AG109" s="67"/>
      <c r="AH109" s="67"/>
      <c r="AI109" s="67"/>
      <c r="AJ109" s="67"/>
      <c r="AK109" s="67"/>
      <c r="AL109" s="78"/>
      <c r="AM109" s="79"/>
      <c r="AN109" s="79"/>
    </row>
    <row r="110" spans="1:40" x14ac:dyDescent="0.2">
      <c r="A110" s="72"/>
      <c r="B110" s="73"/>
      <c r="C110" s="73"/>
      <c r="D110" s="73"/>
      <c r="E110" s="73"/>
      <c r="F110" s="73"/>
      <c r="G110" s="73"/>
      <c r="H110" s="73"/>
      <c r="I110" s="64"/>
      <c r="J110" s="74"/>
      <c r="K110" s="74"/>
      <c r="L110" s="74"/>
      <c r="M110" s="74"/>
      <c r="N110" s="74"/>
      <c r="O110" s="74"/>
      <c r="P110" s="75"/>
      <c r="AG110" s="67"/>
      <c r="AH110" s="67"/>
      <c r="AI110" s="67"/>
      <c r="AJ110" s="67"/>
      <c r="AK110" s="67"/>
      <c r="AL110" s="78"/>
      <c r="AM110" s="79"/>
      <c r="AN110" s="79"/>
    </row>
    <row r="111" spans="1:40" x14ac:dyDescent="0.2">
      <c r="A111" s="72"/>
      <c r="B111" s="73"/>
      <c r="C111" s="73"/>
      <c r="D111" s="73"/>
      <c r="E111" s="73"/>
      <c r="F111" s="73"/>
      <c r="G111" s="73"/>
      <c r="H111" s="73"/>
      <c r="I111" s="64"/>
      <c r="J111" s="74"/>
      <c r="K111" s="74"/>
      <c r="L111" s="74"/>
      <c r="M111" s="74"/>
      <c r="N111" s="74"/>
      <c r="O111" s="74"/>
      <c r="P111" s="75"/>
      <c r="AG111" s="67"/>
      <c r="AH111" s="67"/>
      <c r="AI111" s="67"/>
      <c r="AJ111" s="67"/>
      <c r="AK111" s="67"/>
      <c r="AL111" s="78"/>
      <c r="AM111" s="79"/>
      <c r="AN111" s="79"/>
    </row>
    <row r="112" spans="1:40" x14ac:dyDescent="0.2">
      <c r="A112" s="72"/>
      <c r="B112" s="73"/>
      <c r="C112" s="73"/>
      <c r="D112" s="73"/>
      <c r="E112" s="73"/>
      <c r="F112" s="73"/>
      <c r="G112" s="73"/>
      <c r="H112" s="73"/>
      <c r="I112" s="64"/>
      <c r="J112" s="74"/>
      <c r="K112" s="74"/>
      <c r="L112" s="74"/>
      <c r="M112" s="74"/>
      <c r="N112" s="74"/>
      <c r="O112" s="74"/>
      <c r="P112" s="75"/>
      <c r="AG112" s="67"/>
      <c r="AH112" s="67"/>
      <c r="AI112" s="67"/>
      <c r="AJ112" s="67"/>
      <c r="AK112" s="67"/>
      <c r="AL112" s="78"/>
      <c r="AM112" s="79"/>
      <c r="AN112" s="79"/>
    </row>
    <row r="113" spans="1:40" x14ac:dyDescent="0.2">
      <c r="A113" s="72"/>
      <c r="B113" s="73"/>
      <c r="C113" s="73"/>
      <c r="D113" s="73"/>
      <c r="E113" s="73"/>
      <c r="F113" s="73"/>
      <c r="G113" s="73"/>
      <c r="H113" s="73"/>
      <c r="I113" s="64"/>
      <c r="J113" s="74"/>
      <c r="K113" s="74"/>
      <c r="L113" s="74"/>
      <c r="M113" s="74"/>
      <c r="N113" s="74"/>
      <c r="O113" s="74"/>
      <c r="P113" s="75"/>
      <c r="AG113" s="67"/>
      <c r="AH113" s="67"/>
      <c r="AI113" s="67"/>
      <c r="AJ113" s="67"/>
      <c r="AK113" s="67"/>
      <c r="AL113" s="78"/>
      <c r="AM113" s="79"/>
      <c r="AN113" s="79"/>
    </row>
    <row r="114" spans="1:40" x14ac:dyDescent="0.2">
      <c r="A114" s="72"/>
      <c r="B114" s="73"/>
      <c r="C114" s="73"/>
      <c r="D114" s="73"/>
      <c r="E114" s="73"/>
      <c r="F114" s="73"/>
      <c r="G114" s="73"/>
      <c r="H114" s="73"/>
      <c r="I114" s="64"/>
      <c r="J114" s="74"/>
      <c r="K114" s="74"/>
      <c r="L114" s="74"/>
      <c r="M114" s="74"/>
      <c r="N114" s="74"/>
      <c r="O114" s="74"/>
      <c r="P114" s="75"/>
      <c r="AG114" s="67"/>
      <c r="AH114" s="67"/>
      <c r="AI114" s="67"/>
      <c r="AJ114" s="67"/>
      <c r="AK114" s="67"/>
      <c r="AL114" s="78"/>
      <c r="AM114" s="79"/>
      <c r="AN114" s="79"/>
    </row>
    <row r="115" spans="1:40" x14ac:dyDescent="0.2">
      <c r="A115" s="72"/>
      <c r="B115" s="73"/>
      <c r="C115" s="73"/>
      <c r="D115" s="73"/>
      <c r="E115" s="73"/>
      <c r="F115" s="73"/>
      <c r="G115" s="73"/>
      <c r="H115" s="73"/>
      <c r="I115" s="64"/>
      <c r="J115" s="74"/>
      <c r="K115" s="74"/>
      <c r="L115" s="74"/>
      <c r="M115" s="74"/>
      <c r="N115" s="74"/>
      <c r="O115" s="74"/>
      <c r="P115" s="75"/>
      <c r="AG115" s="67"/>
      <c r="AH115" s="67"/>
      <c r="AI115" s="67"/>
      <c r="AJ115" s="67"/>
      <c r="AK115" s="67"/>
      <c r="AL115" s="78"/>
      <c r="AM115" s="79"/>
      <c r="AN115" s="79"/>
    </row>
    <row r="116" spans="1:40" x14ac:dyDescent="0.2">
      <c r="A116" s="72"/>
      <c r="B116" s="73"/>
      <c r="C116" s="73"/>
      <c r="D116" s="73"/>
      <c r="E116" s="73"/>
      <c r="F116" s="73"/>
      <c r="G116" s="73"/>
      <c r="H116" s="73"/>
      <c r="I116" s="64"/>
      <c r="J116" s="74"/>
      <c r="K116" s="74"/>
      <c r="L116" s="74"/>
      <c r="M116" s="74"/>
      <c r="N116" s="74"/>
      <c r="O116" s="74"/>
      <c r="P116" s="75"/>
      <c r="AG116" s="67"/>
      <c r="AH116" s="67"/>
      <c r="AI116" s="67"/>
      <c r="AJ116" s="67"/>
      <c r="AK116" s="67"/>
      <c r="AL116" s="78"/>
      <c r="AM116" s="79"/>
      <c r="AN116" s="79"/>
    </row>
    <row r="117" spans="1:40" x14ac:dyDescent="0.2">
      <c r="A117" s="72"/>
      <c r="B117" s="73"/>
      <c r="C117" s="73"/>
      <c r="D117" s="73"/>
      <c r="E117" s="73"/>
      <c r="F117" s="73"/>
      <c r="G117" s="73"/>
      <c r="H117" s="73"/>
      <c r="I117" s="64"/>
      <c r="J117" s="74"/>
      <c r="K117" s="74"/>
      <c r="L117" s="74"/>
      <c r="M117" s="74"/>
      <c r="N117" s="74"/>
      <c r="O117" s="74"/>
      <c r="P117" s="75"/>
      <c r="AG117" s="67"/>
      <c r="AH117" s="67"/>
      <c r="AI117" s="67"/>
      <c r="AJ117" s="67"/>
      <c r="AK117" s="67"/>
      <c r="AL117" s="78"/>
      <c r="AM117" s="79"/>
      <c r="AN117" s="79"/>
    </row>
    <row r="118" spans="1:40" x14ac:dyDescent="0.2">
      <c r="A118" s="72"/>
      <c r="B118" s="73"/>
      <c r="C118" s="73"/>
      <c r="D118" s="73"/>
      <c r="E118" s="73"/>
      <c r="F118" s="73"/>
      <c r="G118" s="73"/>
      <c r="H118" s="73"/>
      <c r="I118" s="64"/>
      <c r="J118" s="74"/>
      <c r="K118" s="74"/>
      <c r="L118" s="74"/>
      <c r="M118" s="74"/>
      <c r="N118" s="74"/>
      <c r="O118" s="74"/>
      <c r="P118" s="75"/>
      <c r="AG118" s="67"/>
      <c r="AH118" s="67"/>
      <c r="AI118" s="67"/>
      <c r="AJ118" s="67"/>
      <c r="AK118" s="67"/>
      <c r="AL118" s="78"/>
      <c r="AM118" s="79"/>
      <c r="AN118" s="79"/>
    </row>
    <row r="119" spans="1:40" x14ac:dyDescent="0.2">
      <c r="A119" s="72"/>
      <c r="B119" s="73"/>
      <c r="C119" s="73"/>
      <c r="D119" s="73"/>
      <c r="E119" s="73"/>
      <c r="F119" s="73"/>
      <c r="G119" s="73"/>
      <c r="H119" s="73"/>
      <c r="I119" s="64"/>
      <c r="J119" s="74"/>
      <c r="K119" s="74"/>
      <c r="L119" s="74"/>
      <c r="M119" s="74"/>
      <c r="N119" s="74"/>
      <c r="O119" s="74"/>
      <c r="P119" s="75"/>
      <c r="AG119" s="67"/>
      <c r="AH119" s="67"/>
      <c r="AI119" s="67"/>
      <c r="AJ119" s="67"/>
      <c r="AK119" s="67"/>
      <c r="AL119" s="78"/>
      <c r="AM119" s="79"/>
      <c r="AN119" s="79"/>
    </row>
    <row r="120" spans="1:40" x14ac:dyDescent="0.2">
      <c r="A120" s="72"/>
      <c r="B120" s="73"/>
      <c r="C120" s="73"/>
      <c r="D120" s="73"/>
      <c r="E120" s="73"/>
      <c r="F120" s="73"/>
      <c r="G120" s="73"/>
      <c r="H120" s="73"/>
      <c r="I120" s="64"/>
      <c r="J120" s="74"/>
      <c r="K120" s="74"/>
      <c r="L120" s="74"/>
      <c r="M120" s="74"/>
      <c r="N120" s="74"/>
      <c r="O120" s="74"/>
      <c r="P120" s="75"/>
      <c r="AG120" s="67"/>
      <c r="AH120" s="67"/>
      <c r="AI120" s="67"/>
      <c r="AJ120" s="67"/>
      <c r="AK120" s="67"/>
      <c r="AL120" s="78"/>
      <c r="AM120" s="79"/>
      <c r="AN120" s="79"/>
    </row>
    <row r="121" spans="1:40" x14ac:dyDescent="0.2">
      <c r="A121" s="72"/>
      <c r="B121" s="73"/>
      <c r="C121" s="73"/>
      <c r="D121" s="73"/>
      <c r="E121" s="73"/>
      <c r="F121" s="73"/>
      <c r="G121" s="73"/>
      <c r="H121" s="73"/>
      <c r="I121" s="64"/>
      <c r="J121" s="74"/>
      <c r="K121" s="74"/>
      <c r="L121" s="74"/>
      <c r="M121" s="74"/>
      <c r="N121" s="74"/>
      <c r="O121" s="74"/>
      <c r="P121" s="75"/>
      <c r="AG121" s="67"/>
      <c r="AH121" s="67"/>
      <c r="AI121" s="67"/>
      <c r="AJ121" s="67"/>
      <c r="AK121" s="67"/>
      <c r="AL121" s="78"/>
      <c r="AM121" s="79"/>
      <c r="AN121" s="79"/>
    </row>
    <row r="122" spans="1:40" x14ac:dyDescent="0.2">
      <c r="A122" s="72"/>
      <c r="B122" s="73"/>
      <c r="C122" s="73"/>
      <c r="D122" s="73"/>
      <c r="E122" s="73"/>
      <c r="F122" s="73"/>
      <c r="G122" s="73"/>
      <c r="H122" s="73"/>
      <c r="I122" s="64"/>
      <c r="J122" s="74"/>
      <c r="K122" s="74"/>
      <c r="L122" s="74"/>
      <c r="M122" s="74"/>
      <c r="N122" s="74"/>
      <c r="O122" s="74"/>
      <c r="P122" s="75"/>
      <c r="AG122" s="67"/>
      <c r="AH122" s="67"/>
      <c r="AI122" s="67"/>
      <c r="AJ122" s="67"/>
      <c r="AK122" s="67"/>
      <c r="AL122" s="78"/>
      <c r="AM122" s="79"/>
      <c r="AN122" s="79"/>
    </row>
    <row r="123" spans="1:40" x14ac:dyDescent="0.2">
      <c r="A123" s="72"/>
      <c r="B123" s="73"/>
      <c r="C123" s="73"/>
      <c r="D123" s="73"/>
      <c r="E123" s="73"/>
      <c r="F123" s="73"/>
      <c r="G123" s="73"/>
      <c r="H123" s="73"/>
      <c r="I123" s="64"/>
      <c r="J123" s="74"/>
      <c r="K123" s="74"/>
      <c r="L123" s="74"/>
      <c r="M123" s="74"/>
      <c r="N123" s="74"/>
      <c r="O123" s="74"/>
      <c r="P123" s="75"/>
      <c r="AG123" s="67"/>
      <c r="AH123" s="67"/>
      <c r="AI123" s="67"/>
      <c r="AJ123" s="67"/>
      <c r="AK123" s="67"/>
      <c r="AL123" s="78"/>
      <c r="AM123" s="79"/>
      <c r="AN123" s="79"/>
    </row>
    <row r="124" spans="1:40" x14ac:dyDescent="0.2">
      <c r="A124" s="72"/>
      <c r="B124" s="73"/>
      <c r="C124" s="73"/>
      <c r="D124" s="73"/>
      <c r="E124" s="73"/>
      <c r="F124" s="73"/>
      <c r="G124" s="73"/>
      <c r="H124" s="73"/>
      <c r="I124" s="64"/>
      <c r="J124" s="74"/>
      <c r="K124" s="74"/>
      <c r="L124" s="74"/>
      <c r="M124" s="74"/>
      <c r="N124" s="74"/>
      <c r="O124" s="74"/>
      <c r="P124" s="75"/>
      <c r="AG124" s="67"/>
      <c r="AH124" s="67"/>
      <c r="AI124" s="67"/>
      <c r="AJ124" s="67"/>
      <c r="AK124" s="67"/>
      <c r="AL124" s="78"/>
      <c r="AM124" s="79"/>
      <c r="AN124" s="79"/>
    </row>
    <row r="125" spans="1:40" x14ac:dyDescent="0.2">
      <c r="A125" s="72"/>
      <c r="B125" s="73"/>
      <c r="C125" s="73"/>
      <c r="D125" s="73"/>
      <c r="E125" s="73"/>
      <c r="F125" s="73"/>
      <c r="G125" s="73"/>
      <c r="H125" s="73"/>
      <c r="I125" s="64"/>
      <c r="J125" s="74"/>
      <c r="K125" s="74"/>
      <c r="L125" s="74"/>
      <c r="M125" s="74"/>
      <c r="N125" s="74"/>
      <c r="O125" s="74"/>
      <c r="P125" s="75"/>
      <c r="AG125" s="67"/>
      <c r="AH125" s="67"/>
      <c r="AI125" s="67"/>
      <c r="AJ125" s="67"/>
      <c r="AK125" s="67"/>
      <c r="AL125" s="78"/>
      <c r="AM125" s="79"/>
      <c r="AN125" s="79"/>
    </row>
    <row r="126" spans="1:40" x14ac:dyDescent="0.2">
      <c r="A126" s="72"/>
      <c r="B126" s="73"/>
      <c r="C126" s="73"/>
      <c r="D126" s="73"/>
      <c r="E126" s="73"/>
      <c r="F126" s="73"/>
      <c r="G126" s="73"/>
      <c r="H126" s="73"/>
      <c r="I126" s="64"/>
      <c r="J126" s="74"/>
      <c r="K126" s="74"/>
      <c r="L126" s="74"/>
      <c r="M126" s="74"/>
      <c r="N126" s="74"/>
      <c r="O126" s="74"/>
      <c r="P126" s="75"/>
      <c r="AG126" s="67"/>
      <c r="AH126" s="67"/>
      <c r="AI126" s="67"/>
      <c r="AJ126" s="67"/>
      <c r="AK126" s="67"/>
      <c r="AL126" s="78"/>
      <c r="AM126" s="79"/>
      <c r="AN126" s="79"/>
    </row>
    <row r="127" spans="1:40" x14ac:dyDescent="0.2">
      <c r="A127" s="72"/>
      <c r="B127" s="73"/>
      <c r="C127" s="73"/>
      <c r="D127" s="73"/>
      <c r="E127" s="73"/>
      <c r="F127" s="73"/>
      <c r="G127" s="73"/>
      <c r="H127" s="73"/>
      <c r="I127" s="64"/>
      <c r="J127" s="74"/>
      <c r="K127" s="74"/>
      <c r="L127" s="74"/>
      <c r="M127" s="74"/>
      <c r="N127" s="74"/>
      <c r="O127" s="74"/>
      <c r="P127" s="75"/>
      <c r="AG127" s="67"/>
      <c r="AH127" s="67"/>
      <c r="AI127" s="67"/>
      <c r="AJ127" s="67"/>
      <c r="AK127" s="67"/>
      <c r="AL127" s="78"/>
      <c r="AM127" s="79"/>
      <c r="AN127" s="79"/>
    </row>
    <row r="128" spans="1:40" x14ac:dyDescent="0.2">
      <c r="A128" s="72"/>
      <c r="B128" s="73"/>
      <c r="C128" s="73"/>
      <c r="D128" s="73"/>
      <c r="E128" s="73"/>
      <c r="F128" s="73"/>
      <c r="G128" s="73"/>
      <c r="H128" s="73"/>
      <c r="I128" s="64"/>
      <c r="J128" s="74"/>
      <c r="K128" s="74"/>
      <c r="L128" s="74"/>
      <c r="M128" s="74"/>
      <c r="N128" s="74"/>
      <c r="O128" s="74"/>
      <c r="P128" s="75"/>
      <c r="AG128" s="67"/>
      <c r="AH128" s="67"/>
      <c r="AI128" s="67"/>
      <c r="AJ128" s="67"/>
      <c r="AK128" s="67"/>
      <c r="AL128" s="78"/>
      <c r="AM128" s="79"/>
      <c r="AN128" s="79"/>
    </row>
    <row r="129" spans="1:40" x14ac:dyDescent="0.2">
      <c r="A129" s="72"/>
      <c r="B129" s="73"/>
      <c r="C129" s="73"/>
      <c r="D129" s="73"/>
      <c r="E129" s="73"/>
      <c r="F129" s="73"/>
      <c r="G129" s="73"/>
      <c r="H129" s="73"/>
      <c r="I129" s="64"/>
      <c r="J129" s="74"/>
      <c r="K129" s="74"/>
      <c r="L129" s="74"/>
      <c r="M129" s="74"/>
      <c r="N129" s="74"/>
      <c r="O129" s="74"/>
      <c r="P129" s="75"/>
      <c r="AG129" s="67"/>
      <c r="AH129" s="67"/>
      <c r="AI129" s="67"/>
      <c r="AJ129" s="67"/>
      <c r="AK129" s="67"/>
      <c r="AL129" s="78"/>
      <c r="AM129" s="79"/>
      <c r="AN129" s="79"/>
    </row>
    <row r="130" spans="1:40" x14ac:dyDescent="0.2">
      <c r="A130" s="72"/>
      <c r="B130" s="73"/>
      <c r="C130" s="73"/>
      <c r="D130" s="73"/>
      <c r="E130" s="73"/>
      <c r="F130" s="73"/>
      <c r="G130" s="73"/>
      <c r="H130" s="73"/>
      <c r="I130" s="64"/>
      <c r="J130" s="74"/>
      <c r="K130" s="74"/>
      <c r="L130" s="74"/>
      <c r="M130" s="74"/>
      <c r="N130" s="74"/>
      <c r="O130" s="74"/>
      <c r="P130" s="75"/>
      <c r="AG130" s="67"/>
      <c r="AH130" s="67"/>
      <c r="AI130" s="67"/>
      <c r="AJ130" s="67"/>
      <c r="AK130" s="67"/>
      <c r="AL130" s="78"/>
      <c r="AM130" s="79"/>
      <c r="AN130" s="79"/>
    </row>
    <row r="131" spans="1:40" x14ac:dyDescent="0.2">
      <c r="A131" s="72"/>
      <c r="B131" s="73"/>
      <c r="C131" s="73"/>
      <c r="D131" s="73"/>
      <c r="E131" s="73"/>
      <c r="F131" s="73"/>
      <c r="G131" s="73"/>
      <c r="H131" s="73"/>
      <c r="I131" s="64"/>
      <c r="J131" s="74"/>
      <c r="K131" s="74"/>
      <c r="L131" s="74"/>
      <c r="M131" s="74"/>
      <c r="N131" s="74"/>
      <c r="O131" s="74"/>
      <c r="P131" s="75"/>
      <c r="AG131" s="67"/>
      <c r="AH131" s="67"/>
      <c r="AI131" s="67"/>
      <c r="AJ131" s="67"/>
      <c r="AK131" s="67"/>
      <c r="AL131" s="78"/>
      <c r="AM131" s="79"/>
      <c r="AN131" s="79"/>
    </row>
    <row r="132" spans="1:40" x14ac:dyDescent="0.2">
      <c r="A132" s="72"/>
      <c r="B132" s="73"/>
      <c r="C132" s="73"/>
      <c r="D132" s="73"/>
      <c r="E132" s="73"/>
      <c r="F132" s="73"/>
      <c r="G132" s="73"/>
      <c r="H132" s="73"/>
      <c r="I132" s="64"/>
      <c r="J132" s="74"/>
      <c r="K132" s="74"/>
      <c r="L132" s="74"/>
      <c r="M132" s="74"/>
      <c r="N132" s="74"/>
      <c r="O132" s="74"/>
      <c r="P132" s="75"/>
      <c r="AG132" s="67"/>
      <c r="AH132" s="67"/>
      <c r="AI132" s="67"/>
      <c r="AJ132" s="67"/>
      <c r="AK132" s="67"/>
      <c r="AL132" s="78"/>
      <c r="AM132" s="79"/>
      <c r="AN132" s="79"/>
    </row>
    <row r="133" spans="1:40" x14ac:dyDescent="0.2">
      <c r="A133" s="72"/>
      <c r="B133" s="73"/>
      <c r="C133" s="73"/>
      <c r="D133" s="73"/>
      <c r="E133" s="73"/>
      <c r="F133" s="73"/>
      <c r="G133" s="73"/>
      <c r="H133" s="73"/>
      <c r="I133" s="64"/>
      <c r="J133" s="74"/>
      <c r="K133" s="74"/>
      <c r="L133" s="74"/>
      <c r="M133" s="74"/>
      <c r="N133" s="74"/>
      <c r="O133" s="74"/>
      <c r="P133" s="75"/>
      <c r="AG133" s="67"/>
      <c r="AH133" s="67"/>
      <c r="AI133" s="67"/>
      <c r="AJ133" s="67"/>
      <c r="AK133" s="67"/>
      <c r="AL133" s="78"/>
      <c r="AM133" s="79"/>
      <c r="AN133" s="79"/>
    </row>
    <row r="134" spans="1:40" x14ac:dyDescent="0.2">
      <c r="A134" s="72"/>
      <c r="B134" s="73"/>
      <c r="C134" s="73"/>
      <c r="D134" s="73"/>
      <c r="E134" s="73"/>
      <c r="F134" s="73"/>
      <c r="G134" s="73"/>
      <c r="H134" s="73"/>
      <c r="I134" s="64"/>
      <c r="J134" s="74"/>
      <c r="K134" s="74"/>
      <c r="L134" s="74"/>
      <c r="M134" s="74"/>
      <c r="N134" s="74"/>
      <c r="O134" s="74"/>
      <c r="P134" s="75"/>
      <c r="AG134" s="67"/>
      <c r="AH134" s="67"/>
      <c r="AI134" s="67"/>
      <c r="AJ134" s="67"/>
      <c r="AK134" s="67"/>
      <c r="AL134" s="78"/>
      <c r="AM134" s="79"/>
      <c r="AN134" s="79"/>
    </row>
    <row r="135" spans="1:40" x14ac:dyDescent="0.2">
      <c r="A135" s="72"/>
      <c r="B135" s="73"/>
      <c r="C135" s="73"/>
      <c r="D135" s="73"/>
      <c r="E135" s="73"/>
      <c r="F135" s="73"/>
      <c r="G135" s="73"/>
      <c r="H135" s="73"/>
      <c r="I135" s="64"/>
      <c r="J135" s="74"/>
      <c r="K135" s="74"/>
      <c r="L135" s="74"/>
      <c r="M135" s="74"/>
      <c r="N135" s="74"/>
      <c r="O135" s="74"/>
      <c r="P135" s="75"/>
      <c r="AG135" s="67"/>
      <c r="AH135" s="67"/>
      <c r="AI135" s="67"/>
      <c r="AJ135" s="67"/>
      <c r="AK135" s="67"/>
      <c r="AL135" s="78"/>
      <c r="AM135" s="79"/>
      <c r="AN135" s="79"/>
    </row>
    <row r="136" spans="1:40" x14ac:dyDescent="0.2">
      <c r="A136" s="72"/>
      <c r="B136" s="73"/>
      <c r="C136" s="73"/>
      <c r="D136" s="73"/>
      <c r="E136" s="73"/>
      <c r="F136" s="73"/>
      <c r="G136" s="73"/>
      <c r="H136" s="73"/>
      <c r="I136" s="64"/>
      <c r="J136" s="74"/>
      <c r="K136" s="74"/>
      <c r="L136" s="74"/>
      <c r="M136" s="74"/>
      <c r="N136" s="74"/>
      <c r="O136" s="74"/>
      <c r="P136" s="75"/>
      <c r="AG136" s="67"/>
      <c r="AH136" s="67"/>
      <c r="AI136" s="67"/>
      <c r="AJ136" s="67"/>
      <c r="AK136" s="67"/>
      <c r="AL136" s="78"/>
      <c r="AM136" s="79"/>
      <c r="AN136" s="79"/>
    </row>
    <row r="137" spans="1:40" x14ac:dyDescent="0.2">
      <c r="A137" s="72"/>
      <c r="B137" s="73"/>
      <c r="C137" s="73"/>
      <c r="D137" s="73"/>
      <c r="E137" s="73"/>
      <c r="F137" s="73"/>
      <c r="G137" s="73"/>
      <c r="H137" s="73"/>
      <c r="I137" s="64"/>
      <c r="J137" s="74"/>
      <c r="K137" s="74"/>
      <c r="L137" s="74"/>
      <c r="M137" s="74"/>
      <c r="N137" s="74"/>
      <c r="O137" s="74"/>
      <c r="P137" s="75"/>
      <c r="AG137" s="67"/>
      <c r="AH137" s="67"/>
      <c r="AI137" s="67"/>
      <c r="AJ137" s="67"/>
      <c r="AK137" s="67"/>
      <c r="AL137" s="78"/>
      <c r="AM137" s="79"/>
      <c r="AN137" s="79"/>
    </row>
    <row r="138" spans="1:40" x14ac:dyDescent="0.2">
      <c r="A138" s="72"/>
      <c r="B138" s="73"/>
      <c r="C138" s="73"/>
      <c r="D138" s="73"/>
      <c r="E138" s="73"/>
      <c r="F138" s="73"/>
      <c r="G138" s="73"/>
      <c r="H138" s="73"/>
      <c r="I138" s="64"/>
      <c r="J138" s="74"/>
      <c r="K138" s="74"/>
      <c r="L138" s="74"/>
      <c r="M138" s="74"/>
      <c r="N138" s="74"/>
      <c r="O138" s="74"/>
      <c r="P138" s="75"/>
      <c r="AG138" s="67"/>
      <c r="AH138" s="67"/>
      <c r="AI138" s="67"/>
      <c r="AJ138" s="67"/>
      <c r="AK138" s="67"/>
      <c r="AL138" s="78"/>
      <c r="AM138" s="79"/>
      <c r="AN138" s="79"/>
    </row>
    <row r="139" spans="1:40" x14ac:dyDescent="0.2">
      <c r="A139" s="72"/>
      <c r="B139" s="73"/>
      <c r="C139" s="73"/>
      <c r="D139" s="73"/>
      <c r="E139" s="73"/>
      <c r="F139" s="73"/>
      <c r="G139" s="73"/>
      <c r="H139" s="73"/>
      <c r="I139" s="64"/>
      <c r="J139" s="74"/>
      <c r="K139" s="74"/>
      <c r="L139" s="74"/>
      <c r="M139" s="74"/>
      <c r="N139" s="74"/>
      <c r="O139" s="74"/>
      <c r="P139" s="75"/>
      <c r="AG139" s="67"/>
      <c r="AH139" s="67"/>
      <c r="AI139" s="67"/>
      <c r="AJ139" s="67"/>
      <c r="AK139" s="67"/>
      <c r="AL139" s="78"/>
      <c r="AM139" s="79"/>
      <c r="AN139" s="79"/>
    </row>
    <row r="140" spans="1:40" x14ac:dyDescent="0.2">
      <c r="A140" s="72"/>
      <c r="B140" s="73"/>
      <c r="C140" s="73"/>
      <c r="D140" s="73"/>
      <c r="E140" s="73"/>
      <c r="F140" s="73"/>
      <c r="G140" s="73"/>
      <c r="H140" s="73"/>
      <c r="I140" s="64"/>
      <c r="J140" s="74"/>
      <c r="K140" s="74"/>
      <c r="L140" s="74"/>
      <c r="M140" s="74"/>
      <c r="N140" s="74"/>
      <c r="O140" s="74"/>
      <c r="P140" s="75"/>
      <c r="AG140" s="67"/>
      <c r="AH140" s="67"/>
      <c r="AI140" s="67"/>
      <c r="AJ140" s="67"/>
      <c r="AK140" s="67"/>
      <c r="AL140" s="78"/>
      <c r="AM140" s="79"/>
      <c r="AN140" s="79"/>
    </row>
    <row r="141" spans="1:40" x14ac:dyDescent="0.2">
      <c r="A141" s="72"/>
      <c r="B141" s="73"/>
      <c r="C141" s="73"/>
      <c r="D141" s="73"/>
      <c r="E141" s="73"/>
      <c r="F141" s="73"/>
      <c r="G141" s="73"/>
      <c r="H141" s="73"/>
      <c r="I141" s="64"/>
      <c r="J141" s="74"/>
      <c r="K141" s="74"/>
      <c r="L141" s="74"/>
      <c r="M141" s="74"/>
      <c r="N141" s="74"/>
      <c r="O141" s="74"/>
      <c r="P141" s="75"/>
      <c r="AG141" s="67"/>
      <c r="AH141" s="67"/>
      <c r="AI141" s="67"/>
      <c r="AJ141" s="67"/>
      <c r="AK141" s="67"/>
      <c r="AL141" s="78"/>
      <c r="AM141" s="79"/>
      <c r="AN141" s="79"/>
    </row>
    <row r="142" spans="1:40" x14ac:dyDescent="0.2">
      <c r="A142" s="72"/>
      <c r="B142" s="73"/>
      <c r="C142" s="73"/>
      <c r="D142" s="73"/>
      <c r="E142" s="73"/>
      <c r="F142" s="73"/>
      <c r="G142" s="73"/>
      <c r="H142" s="73"/>
      <c r="I142" s="64"/>
      <c r="J142" s="74"/>
      <c r="K142" s="74"/>
      <c r="L142" s="74"/>
      <c r="M142" s="74"/>
      <c r="N142" s="74"/>
      <c r="O142" s="74"/>
      <c r="P142" s="75"/>
      <c r="AG142" s="67"/>
      <c r="AH142" s="67"/>
      <c r="AI142" s="67"/>
      <c r="AJ142" s="67"/>
      <c r="AK142" s="67"/>
      <c r="AL142" s="78"/>
      <c r="AM142" s="79"/>
      <c r="AN142" s="79"/>
    </row>
    <row r="143" spans="1:40" x14ac:dyDescent="0.2">
      <c r="A143" s="72"/>
      <c r="B143" s="73"/>
      <c r="C143" s="73"/>
      <c r="D143" s="73"/>
      <c r="E143" s="73"/>
      <c r="F143" s="73"/>
      <c r="G143" s="73"/>
      <c r="H143" s="73"/>
      <c r="I143" s="64"/>
      <c r="J143" s="74"/>
      <c r="K143" s="74"/>
      <c r="L143" s="74"/>
      <c r="M143" s="74"/>
      <c r="N143" s="74"/>
      <c r="O143" s="74"/>
      <c r="P143" s="75"/>
      <c r="AG143" s="67"/>
      <c r="AH143" s="67"/>
      <c r="AI143" s="67"/>
      <c r="AJ143" s="67"/>
      <c r="AK143" s="67"/>
      <c r="AL143" s="78"/>
      <c r="AM143" s="79"/>
      <c r="AN143" s="79"/>
    </row>
    <row r="144" spans="1:40" x14ac:dyDescent="0.2">
      <c r="A144" s="72"/>
      <c r="B144" s="73"/>
      <c r="C144" s="73"/>
      <c r="D144" s="73"/>
      <c r="E144" s="73"/>
      <c r="F144" s="73"/>
      <c r="G144" s="73"/>
      <c r="H144" s="73"/>
      <c r="I144" s="64"/>
      <c r="J144" s="74"/>
      <c r="K144" s="74"/>
      <c r="L144" s="74"/>
      <c r="M144" s="74"/>
      <c r="N144" s="74"/>
      <c r="O144" s="74"/>
      <c r="P144" s="75"/>
      <c r="AG144" s="67"/>
      <c r="AH144" s="67"/>
      <c r="AI144" s="67"/>
      <c r="AJ144" s="67"/>
      <c r="AK144" s="67"/>
      <c r="AL144" s="78"/>
      <c r="AM144" s="79"/>
      <c r="AN144" s="79"/>
    </row>
    <row r="145" spans="1:40" x14ac:dyDescent="0.2">
      <c r="A145" s="72"/>
      <c r="B145" s="73"/>
      <c r="C145" s="73"/>
      <c r="D145" s="73"/>
      <c r="E145" s="73"/>
      <c r="F145" s="73"/>
      <c r="G145" s="73"/>
      <c r="H145" s="73"/>
      <c r="I145" s="64"/>
      <c r="J145" s="74"/>
      <c r="K145" s="74"/>
      <c r="L145" s="74"/>
      <c r="M145" s="74"/>
      <c r="N145" s="74"/>
      <c r="O145" s="74"/>
      <c r="P145" s="75"/>
      <c r="AG145" s="67"/>
      <c r="AH145" s="67"/>
      <c r="AI145" s="67"/>
      <c r="AJ145" s="67"/>
      <c r="AK145" s="67"/>
      <c r="AL145" s="78"/>
      <c r="AM145" s="79"/>
      <c r="AN145" s="79"/>
    </row>
    <row r="146" spans="1:40" x14ac:dyDescent="0.2">
      <c r="A146" s="72"/>
      <c r="B146" s="73"/>
      <c r="C146" s="73"/>
      <c r="D146" s="73"/>
      <c r="E146" s="73"/>
      <c r="F146" s="73"/>
      <c r="G146" s="73"/>
      <c r="H146" s="73"/>
      <c r="I146" s="64"/>
      <c r="J146" s="74"/>
      <c r="K146" s="74"/>
      <c r="L146" s="74"/>
      <c r="M146" s="74"/>
      <c r="N146" s="74"/>
      <c r="O146" s="74"/>
      <c r="P146" s="75"/>
      <c r="AG146" s="67"/>
      <c r="AH146" s="67"/>
      <c r="AI146" s="67"/>
      <c r="AJ146" s="67"/>
      <c r="AK146" s="67"/>
      <c r="AL146" s="78"/>
      <c r="AM146" s="79"/>
      <c r="AN146" s="79"/>
    </row>
    <row r="147" spans="1:40" x14ac:dyDescent="0.2">
      <c r="A147" s="72"/>
      <c r="B147" s="73"/>
      <c r="C147" s="73"/>
      <c r="D147" s="73"/>
      <c r="E147" s="73"/>
      <c r="F147" s="73"/>
      <c r="G147" s="73"/>
      <c r="H147" s="73"/>
      <c r="I147" s="64"/>
      <c r="J147" s="74"/>
      <c r="K147" s="74"/>
      <c r="L147" s="74"/>
      <c r="M147" s="74"/>
      <c r="N147" s="74"/>
      <c r="O147" s="74"/>
      <c r="P147" s="75"/>
      <c r="AG147" s="67"/>
      <c r="AH147" s="67"/>
      <c r="AI147" s="67"/>
      <c r="AJ147" s="67"/>
      <c r="AK147" s="67"/>
      <c r="AL147" s="78"/>
      <c r="AM147" s="79"/>
      <c r="AN147" s="79"/>
    </row>
    <row r="148" spans="1:40" x14ac:dyDescent="0.2">
      <c r="A148" s="72"/>
      <c r="B148" s="73"/>
      <c r="C148" s="73"/>
      <c r="D148" s="73"/>
      <c r="E148" s="73"/>
      <c r="F148" s="73"/>
      <c r="G148" s="73"/>
      <c r="H148" s="73"/>
      <c r="I148" s="64"/>
      <c r="J148" s="74"/>
      <c r="K148" s="74"/>
      <c r="L148" s="74"/>
      <c r="M148" s="74"/>
      <c r="N148" s="74"/>
      <c r="O148" s="74"/>
      <c r="P148" s="75"/>
      <c r="AG148" s="67"/>
      <c r="AH148" s="67"/>
      <c r="AI148" s="67"/>
      <c r="AJ148" s="67"/>
      <c r="AK148" s="67"/>
      <c r="AL148" s="78"/>
      <c r="AM148" s="79"/>
      <c r="AN148" s="79"/>
    </row>
    <row r="149" spans="1:40" x14ac:dyDescent="0.2">
      <c r="A149" s="72"/>
      <c r="B149" s="73"/>
      <c r="C149" s="73"/>
      <c r="D149" s="73"/>
      <c r="E149" s="73"/>
      <c r="F149" s="73"/>
      <c r="G149" s="73"/>
      <c r="H149" s="73"/>
      <c r="I149" s="64"/>
      <c r="J149" s="74"/>
      <c r="K149" s="74"/>
      <c r="L149" s="74"/>
      <c r="M149" s="74"/>
      <c r="N149" s="74"/>
      <c r="O149" s="74"/>
      <c r="P149" s="75"/>
      <c r="AG149" s="67"/>
      <c r="AH149" s="67"/>
      <c r="AI149" s="67"/>
      <c r="AJ149" s="67"/>
      <c r="AK149" s="67"/>
      <c r="AL149" s="78"/>
      <c r="AM149" s="79"/>
      <c r="AN149" s="79"/>
    </row>
    <row r="150" spans="1:40" x14ac:dyDescent="0.2">
      <c r="A150" s="72"/>
      <c r="B150" s="73"/>
      <c r="C150" s="73"/>
      <c r="D150" s="73"/>
      <c r="E150" s="73"/>
      <c r="F150" s="73"/>
      <c r="G150" s="73"/>
      <c r="H150" s="73"/>
      <c r="I150" s="64"/>
      <c r="J150" s="74"/>
      <c r="K150" s="74"/>
      <c r="L150" s="74"/>
      <c r="M150" s="74"/>
      <c r="N150" s="74"/>
      <c r="O150" s="74"/>
      <c r="P150" s="75"/>
      <c r="AG150" s="67"/>
      <c r="AH150" s="67"/>
      <c r="AI150" s="67"/>
      <c r="AJ150" s="67"/>
      <c r="AK150" s="67"/>
      <c r="AL150" s="78"/>
      <c r="AM150" s="79"/>
      <c r="AN150" s="79"/>
    </row>
    <row r="151" spans="1:40" x14ac:dyDescent="0.2">
      <c r="A151" s="72"/>
      <c r="B151" s="73"/>
      <c r="C151" s="73"/>
      <c r="D151" s="73"/>
      <c r="E151" s="73"/>
      <c r="F151" s="73"/>
      <c r="G151" s="73"/>
      <c r="H151" s="73"/>
      <c r="I151" s="64"/>
      <c r="J151" s="74"/>
      <c r="K151" s="74"/>
      <c r="L151" s="74"/>
      <c r="M151" s="74"/>
      <c r="N151" s="74"/>
      <c r="O151" s="74"/>
      <c r="P151" s="75"/>
      <c r="AG151" s="67"/>
      <c r="AH151" s="67"/>
      <c r="AI151" s="67"/>
      <c r="AJ151" s="67"/>
      <c r="AK151" s="67"/>
      <c r="AL151" s="78"/>
      <c r="AM151" s="79"/>
      <c r="AN151" s="79"/>
    </row>
    <row r="152" spans="1:40" x14ac:dyDescent="0.2">
      <c r="A152" s="72"/>
      <c r="B152" s="73"/>
      <c r="C152" s="73"/>
      <c r="D152" s="73"/>
      <c r="E152" s="73"/>
      <c r="F152" s="73"/>
      <c r="G152" s="73"/>
      <c r="H152" s="73"/>
      <c r="I152" s="64"/>
      <c r="J152" s="74"/>
      <c r="K152" s="74"/>
      <c r="L152" s="74"/>
      <c r="M152" s="74"/>
      <c r="N152" s="74"/>
      <c r="O152" s="74"/>
      <c r="P152" s="75"/>
      <c r="AG152" s="67"/>
      <c r="AH152" s="67"/>
      <c r="AI152" s="67"/>
      <c r="AJ152" s="67"/>
      <c r="AK152" s="67"/>
      <c r="AL152" s="78"/>
      <c r="AM152" s="79"/>
      <c r="AN152" s="79"/>
    </row>
    <row r="153" spans="1:40" x14ac:dyDescent="0.2">
      <c r="A153" s="72"/>
      <c r="B153" s="73"/>
      <c r="C153" s="73"/>
      <c r="D153" s="73"/>
      <c r="E153" s="73"/>
      <c r="F153" s="73"/>
      <c r="G153" s="73"/>
      <c r="H153" s="73"/>
      <c r="I153" s="64"/>
      <c r="J153" s="74"/>
      <c r="K153" s="74"/>
      <c r="L153" s="74"/>
      <c r="M153" s="74"/>
      <c r="N153" s="74"/>
      <c r="O153" s="74"/>
      <c r="P153" s="75"/>
      <c r="AG153" s="67"/>
      <c r="AH153" s="67"/>
      <c r="AI153" s="67"/>
      <c r="AJ153" s="67"/>
      <c r="AK153" s="67"/>
      <c r="AL153" s="78"/>
      <c r="AM153" s="79"/>
      <c r="AN153" s="79"/>
    </row>
    <row r="154" spans="1:40" x14ac:dyDescent="0.2">
      <c r="A154" s="72"/>
      <c r="B154" s="73"/>
      <c r="C154" s="73"/>
      <c r="D154" s="73"/>
      <c r="E154" s="73"/>
      <c r="F154" s="73"/>
      <c r="G154" s="73"/>
      <c r="H154" s="73"/>
      <c r="I154" s="64"/>
      <c r="J154" s="74"/>
      <c r="K154" s="74"/>
      <c r="L154" s="74"/>
      <c r="M154" s="74"/>
      <c r="N154" s="74"/>
      <c r="O154" s="74"/>
      <c r="P154" s="75"/>
      <c r="AG154" s="67"/>
      <c r="AH154" s="67"/>
      <c r="AI154" s="67"/>
      <c r="AJ154" s="67"/>
      <c r="AK154" s="67"/>
      <c r="AL154" s="78"/>
      <c r="AM154" s="79"/>
      <c r="AN154" s="79"/>
    </row>
    <row r="155" spans="1:40" x14ac:dyDescent="0.2">
      <c r="A155" s="72"/>
      <c r="B155" s="73"/>
      <c r="C155" s="73"/>
      <c r="D155" s="73"/>
      <c r="E155" s="73"/>
      <c r="F155" s="73"/>
      <c r="G155" s="73"/>
      <c r="H155" s="73"/>
      <c r="I155" s="64"/>
      <c r="J155" s="74"/>
      <c r="K155" s="74"/>
      <c r="L155" s="74"/>
      <c r="M155" s="74"/>
      <c r="N155" s="74"/>
      <c r="O155" s="74"/>
      <c r="P155" s="75"/>
      <c r="AG155" s="67"/>
      <c r="AH155" s="67"/>
      <c r="AI155" s="67"/>
      <c r="AJ155" s="67"/>
      <c r="AK155" s="67"/>
      <c r="AL155" s="78"/>
      <c r="AM155" s="79"/>
      <c r="AN155" s="79"/>
    </row>
    <row r="156" spans="1:40" x14ac:dyDescent="0.2">
      <c r="A156" s="72"/>
      <c r="B156" s="73"/>
      <c r="C156" s="73"/>
      <c r="D156" s="73"/>
      <c r="E156" s="73"/>
      <c r="F156" s="73"/>
      <c r="G156" s="73"/>
      <c r="H156" s="73"/>
      <c r="I156" s="64"/>
      <c r="J156" s="74"/>
      <c r="K156" s="74"/>
      <c r="L156" s="74"/>
      <c r="M156" s="74"/>
      <c r="N156" s="74"/>
      <c r="O156" s="74"/>
      <c r="P156" s="75"/>
      <c r="AG156" s="67"/>
      <c r="AH156" s="67"/>
      <c r="AI156" s="67"/>
      <c r="AJ156" s="67"/>
      <c r="AK156" s="67"/>
      <c r="AL156" s="78"/>
      <c r="AM156" s="79"/>
      <c r="AN156" s="79"/>
    </row>
    <row r="157" spans="1:40" x14ac:dyDescent="0.2">
      <c r="A157" s="72"/>
      <c r="B157" s="73"/>
      <c r="C157" s="73"/>
      <c r="D157" s="73"/>
      <c r="E157" s="73"/>
      <c r="F157" s="73"/>
      <c r="G157" s="73"/>
      <c r="H157" s="73"/>
      <c r="I157" s="64"/>
      <c r="J157" s="74"/>
      <c r="K157" s="74"/>
      <c r="L157" s="74"/>
      <c r="M157" s="74"/>
      <c r="N157" s="74"/>
      <c r="O157" s="74"/>
      <c r="P157" s="75"/>
      <c r="AG157" s="67"/>
      <c r="AH157" s="67"/>
      <c r="AI157" s="67"/>
      <c r="AJ157" s="67"/>
      <c r="AK157" s="67"/>
      <c r="AL157" s="78"/>
      <c r="AM157" s="79"/>
      <c r="AN157" s="79"/>
    </row>
    <row r="158" spans="1:40" x14ac:dyDescent="0.2">
      <c r="A158" s="72"/>
      <c r="B158" s="73"/>
      <c r="C158" s="73"/>
      <c r="D158" s="73"/>
      <c r="E158" s="73"/>
      <c r="F158" s="73"/>
      <c r="G158" s="73"/>
      <c r="H158" s="73"/>
      <c r="I158" s="64"/>
      <c r="J158" s="74"/>
      <c r="K158" s="74"/>
      <c r="L158" s="74"/>
      <c r="M158" s="74"/>
      <c r="N158" s="74"/>
      <c r="O158" s="74"/>
      <c r="P158" s="75"/>
      <c r="AG158" s="67"/>
      <c r="AH158" s="67"/>
      <c r="AI158" s="67"/>
      <c r="AJ158" s="67"/>
      <c r="AK158" s="67"/>
      <c r="AL158" s="78"/>
      <c r="AM158" s="79"/>
      <c r="AN158" s="79"/>
    </row>
    <row r="159" spans="1:40" x14ac:dyDescent="0.2">
      <c r="A159" s="72"/>
      <c r="B159" s="73"/>
      <c r="C159" s="73"/>
      <c r="D159" s="73"/>
      <c r="E159" s="73"/>
      <c r="F159" s="73"/>
      <c r="G159" s="73"/>
      <c r="H159" s="73"/>
      <c r="I159" s="64"/>
      <c r="J159" s="74"/>
      <c r="K159" s="74"/>
      <c r="L159" s="74"/>
      <c r="M159" s="74"/>
      <c r="N159" s="74"/>
      <c r="O159" s="74"/>
      <c r="P159" s="75"/>
      <c r="AG159" s="67"/>
      <c r="AH159" s="67"/>
      <c r="AI159" s="67"/>
      <c r="AJ159" s="67"/>
      <c r="AK159" s="67"/>
      <c r="AL159" s="78"/>
      <c r="AM159" s="79"/>
      <c r="AN159" s="79"/>
    </row>
    <row r="160" spans="1:40" x14ac:dyDescent="0.2">
      <c r="A160" s="72"/>
      <c r="B160" s="73"/>
      <c r="C160" s="73"/>
      <c r="D160" s="73"/>
      <c r="E160" s="73"/>
      <c r="F160" s="73"/>
      <c r="G160" s="73"/>
      <c r="H160" s="73"/>
      <c r="I160" s="64"/>
      <c r="J160" s="74"/>
      <c r="K160" s="74"/>
      <c r="L160" s="74"/>
      <c r="M160" s="74"/>
      <c r="N160" s="74"/>
      <c r="O160" s="74"/>
      <c r="P160" s="75"/>
      <c r="AG160" s="67"/>
      <c r="AH160" s="67"/>
      <c r="AI160" s="67"/>
      <c r="AJ160" s="67"/>
      <c r="AK160" s="67"/>
      <c r="AL160" s="78"/>
      <c r="AM160" s="79"/>
      <c r="AN160" s="79"/>
    </row>
    <row r="161" spans="1:40" x14ac:dyDescent="0.2">
      <c r="A161" s="72"/>
      <c r="B161" s="73"/>
      <c r="C161" s="73"/>
      <c r="D161" s="73"/>
      <c r="E161" s="73"/>
      <c r="F161" s="73"/>
      <c r="G161" s="73"/>
      <c r="H161" s="73"/>
      <c r="I161" s="64"/>
      <c r="J161" s="74"/>
      <c r="K161" s="74"/>
      <c r="L161" s="74"/>
      <c r="M161" s="74"/>
      <c r="N161" s="74"/>
      <c r="O161" s="74"/>
      <c r="P161" s="75"/>
      <c r="AG161" s="67"/>
      <c r="AH161" s="67"/>
      <c r="AI161" s="67"/>
      <c r="AJ161" s="67"/>
      <c r="AK161" s="67"/>
      <c r="AL161" s="78"/>
      <c r="AM161" s="79"/>
      <c r="AN161" s="79"/>
    </row>
    <row r="162" spans="1:40" x14ac:dyDescent="0.2">
      <c r="A162" s="72"/>
      <c r="B162" s="73"/>
      <c r="C162" s="73"/>
      <c r="D162" s="73"/>
      <c r="E162" s="73"/>
      <c r="F162" s="73"/>
      <c r="G162" s="73"/>
      <c r="H162" s="73"/>
      <c r="I162" s="64"/>
      <c r="J162" s="74"/>
      <c r="K162" s="74"/>
      <c r="L162" s="74"/>
      <c r="M162" s="74"/>
      <c r="N162" s="74"/>
      <c r="O162" s="74"/>
      <c r="P162" s="75"/>
      <c r="AG162" s="67"/>
      <c r="AH162" s="67"/>
      <c r="AI162" s="67"/>
      <c r="AJ162" s="67"/>
      <c r="AK162" s="67"/>
      <c r="AL162" s="78"/>
      <c r="AM162" s="79"/>
      <c r="AN162" s="79"/>
    </row>
    <row r="163" spans="1:40" x14ac:dyDescent="0.2">
      <c r="A163" s="72"/>
      <c r="B163" s="73"/>
      <c r="C163" s="73"/>
      <c r="D163" s="73"/>
      <c r="E163" s="73"/>
      <c r="F163" s="73"/>
      <c r="G163" s="73"/>
      <c r="H163" s="73"/>
      <c r="I163" s="64"/>
      <c r="J163" s="74"/>
      <c r="K163" s="74"/>
      <c r="L163" s="74"/>
      <c r="M163" s="74"/>
      <c r="N163" s="74"/>
      <c r="O163" s="74"/>
      <c r="P163" s="75"/>
      <c r="AG163" s="67"/>
      <c r="AH163" s="67"/>
      <c r="AI163" s="67"/>
      <c r="AJ163" s="67"/>
      <c r="AK163" s="67"/>
      <c r="AL163" s="78"/>
      <c r="AM163" s="79"/>
      <c r="AN163" s="79"/>
    </row>
    <row r="164" spans="1:40" x14ac:dyDescent="0.2">
      <c r="A164" s="72"/>
      <c r="B164" s="73"/>
      <c r="C164" s="73"/>
      <c r="D164" s="73"/>
      <c r="E164" s="73"/>
      <c r="F164" s="73"/>
      <c r="G164" s="73"/>
      <c r="H164" s="73"/>
      <c r="I164" s="64"/>
      <c r="J164" s="74"/>
      <c r="K164" s="74"/>
      <c r="L164" s="74"/>
      <c r="M164" s="74"/>
      <c r="N164" s="74"/>
      <c r="O164" s="74"/>
      <c r="P164" s="75"/>
      <c r="AG164" s="67"/>
      <c r="AH164" s="67"/>
      <c r="AI164" s="67"/>
      <c r="AJ164" s="67"/>
      <c r="AK164" s="67"/>
      <c r="AL164" s="78"/>
      <c r="AM164" s="79"/>
      <c r="AN164" s="79"/>
    </row>
    <row r="165" spans="1:40" x14ac:dyDescent="0.2">
      <c r="A165" s="72"/>
      <c r="B165" s="73"/>
      <c r="C165" s="73"/>
      <c r="D165" s="73"/>
      <c r="E165" s="73"/>
      <c r="F165" s="73"/>
      <c r="G165" s="73"/>
      <c r="H165" s="73"/>
      <c r="I165" s="64"/>
      <c r="J165" s="74"/>
      <c r="K165" s="74"/>
      <c r="L165" s="74"/>
      <c r="M165" s="74"/>
      <c r="N165" s="74"/>
      <c r="O165" s="74"/>
      <c r="P165" s="75"/>
      <c r="AG165" s="67"/>
      <c r="AH165" s="67"/>
      <c r="AI165" s="67"/>
      <c r="AJ165" s="67"/>
      <c r="AK165" s="67"/>
      <c r="AL165" s="78"/>
      <c r="AM165" s="79"/>
      <c r="AN165" s="79"/>
    </row>
    <row r="166" spans="1:40" x14ac:dyDescent="0.2">
      <c r="A166" s="72"/>
      <c r="B166" s="73"/>
      <c r="C166" s="73"/>
      <c r="D166" s="73"/>
      <c r="E166" s="73"/>
      <c r="F166" s="73"/>
      <c r="G166" s="73"/>
      <c r="H166" s="73"/>
      <c r="I166" s="64"/>
      <c r="J166" s="74"/>
      <c r="K166" s="74"/>
      <c r="L166" s="74"/>
      <c r="M166" s="74"/>
      <c r="N166" s="74"/>
      <c r="O166" s="74"/>
      <c r="P166" s="75"/>
      <c r="AG166" s="67"/>
      <c r="AH166" s="67"/>
      <c r="AI166" s="67"/>
      <c r="AJ166" s="67"/>
      <c r="AK166" s="67"/>
      <c r="AL166" s="78"/>
      <c r="AM166" s="79"/>
      <c r="AN166" s="79"/>
    </row>
    <row r="167" spans="1:40" x14ac:dyDescent="0.2">
      <c r="A167" s="72"/>
      <c r="B167" s="73"/>
      <c r="C167" s="73"/>
      <c r="D167" s="73"/>
      <c r="E167" s="73"/>
      <c r="F167" s="73"/>
      <c r="G167" s="73"/>
      <c r="H167" s="73"/>
      <c r="I167" s="64"/>
      <c r="J167" s="74"/>
      <c r="K167" s="74"/>
      <c r="L167" s="74"/>
      <c r="M167" s="74"/>
      <c r="N167" s="74"/>
      <c r="O167" s="74"/>
      <c r="P167" s="75"/>
      <c r="AG167" s="67"/>
      <c r="AH167" s="67"/>
      <c r="AI167" s="67"/>
      <c r="AJ167" s="67"/>
      <c r="AK167" s="67"/>
      <c r="AL167" s="78"/>
      <c r="AM167" s="79"/>
      <c r="AN167" s="79"/>
    </row>
    <row r="168" spans="1:40" x14ac:dyDescent="0.2">
      <c r="A168" s="72"/>
      <c r="B168" s="73"/>
      <c r="C168" s="73"/>
      <c r="D168" s="73"/>
      <c r="E168" s="73"/>
      <c r="F168" s="73"/>
      <c r="G168" s="73"/>
      <c r="H168" s="73"/>
      <c r="I168" s="64"/>
      <c r="J168" s="74"/>
      <c r="K168" s="74"/>
      <c r="L168" s="74"/>
      <c r="M168" s="74"/>
      <c r="N168" s="74"/>
      <c r="O168" s="74"/>
      <c r="P168" s="75"/>
      <c r="AG168" s="67"/>
      <c r="AH168" s="67"/>
      <c r="AI168" s="67"/>
      <c r="AJ168" s="67"/>
      <c r="AK168" s="67"/>
      <c r="AL168" s="78"/>
      <c r="AM168" s="79"/>
      <c r="AN168" s="79"/>
    </row>
    <row r="169" spans="1:40" x14ac:dyDescent="0.2">
      <c r="A169" s="72"/>
      <c r="B169" s="73"/>
      <c r="C169" s="73"/>
      <c r="D169" s="73"/>
      <c r="E169" s="73"/>
      <c r="F169" s="73"/>
      <c r="G169" s="73"/>
      <c r="H169" s="73"/>
      <c r="I169" s="64"/>
      <c r="J169" s="74"/>
      <c r="K169" s="74"/>
      <c r="L169" s="74"/>
      <c r="M169" s="74"/>
      <c r="N169" s="74"/>
      <c r="O169" s="74"/>
      <c r="P169" s="75"/>
      <c r="AG169" s="67"/>
      <c r="AH169" s="67"/>
      <c r="AI169" s="67"/>
      <c r="AJ169" s="67"/>
      <c r="AK169" s="67"/>
      <c r="AL169" s="78"/>
      <c r="AM169" s="79"/>
      <c r="AN169" s="79"/>
    </row>
    <row r="170" spans="1:40" x14ac:dyDescent="0.2">
      <c r="A170" s="72"/>
      <c r="B170" s="73"/>
      <c r="C170" s="73"/>
      <c r="D170" s="73"/>
      <c r="E170" s="73"/>
      <c r="F170" s="73"/>
      <c r="G170" s="73"/>
      <c r="H170" s="73"/>
      <c r="I170" s="64"/>
      <c r="J170" s="74"/>
      <c r="K170" s="74"/>
      <c r="L170" s="74"/>
      <c r="M170" s="74"/>
      <c r="N170" s="74"/>
      <c r="O170" s="74"/>
      <c r="P170" s="75"/>
      <c r="AG170" s="67"/>
      <c r="AH170" s="67"/>
      <c r="AI170" s="67"/>
      <c r="AJ170" s="67"/>
      <c r="AK170" s="67"/>
      <c r="AL170" s="78"/>
      <c r="AM170" s="79"/>
      <c r="AN170" s="79"/>
    </row>
    <row r="171" spans="1:40" x14ac:dyDescent="0.2">
      <c r="A171" s="72"/>
      <c r="B171" s="73"/>
      <c r="C171" s="73"/>
      <c r="D171" s="73"/>
      <c r="E171" s="73"/>
      <c r="F171" s="73"/>
      <c r="G171" s="73"/>
      <c r="H171" s="73"/>
      <c r="I171" s="64"/>
      <c r="J171" s="74"/>
      <c r="K171" s="74"/>
      <c r="L171" s="74"/>
      <c r="M171" s="74"/>
      <c r="N171" s="74"/>
      <c r="O171" s="74"/>
      <c r="P171" s="75"/>
      <c r="AG171" s="67"/>
      <c r="AH171" s="67"/>
      <c r="AI171" s="67"/>
      <c r="AJ171" s="67"/>
      <c r="AK171" s="67"/>
      <c r="AL171" s="78"/>
      <c r="AM171" s="79"/>
      <c r="AN171" s="79"/>
    </row>
    <row r="172" spans="1:40" x14ac:dyDescent="0.2">
      <c r="A172" s="72"/>
      <c r="B172" s="73"/>
      <c r="C172" s="73"/>
      <c r="D172" s="73"/>
      <c r="E172" s="73"/>
      <c r="F172" s="73"/>
      <c r="G172" s="73"/>
      <c r="H172" s="73"/>
      <c r="I172" s="64"/>
      <c r="J172" s="74"/>
      <c r="K172" s="74"/>
      <c r="L172" s="74"/>
      <c r="M172" s="74"/>
      <c r="N172" s="74"/>
      <c r="O172" s="74"/>
      <c r="P172" s="75"/>
      <c r="AG172" s="67"/>
      <c r="AH172" s="67"/>
      <c r="AI172" s="67"/>
      <c r="AJ172" s="67"/>
      <c r="AK172" s="67"/>
      <c r="AL172" s="78"/>
      <c r="AM172" s="79"/>
      <c r="AN172" s="79"/>
    </row>
    <row r="173" spans="1:40" x14ac:dyDescent="0.2">
      <c r="A173" s="72"/>
      <c r="B173" s="73"/>
      <c r="C173" s="73"/>
      <c r="D173" s="73"/>
      <c r="E173" s="73"/>
      <c r="F173" s="73"/>
      <c r="G173" s="73"/>
      <c r="H173" s="73"/>
      <c r="I173" s="64"/>
      <c r="J173" s="74"/>
      <c r="K173" s="74"/>
      <c r="L173" s="74"/>
      <c r="M173" s="74"/>
      <c r="N173" s="74"/>
      <c r="O173" s="74"/>
      <c r="P173" s="75"/>
      <c r="AG173" s="67"/>
      <c r="AH173" s="67"/>
      <c r="AI173" s="67"/>
      <c r="AJ173" s="67"/>
      <c r="AK173" s="67"/>
      <c r="AL173" s="78"/>
      <c r="AM173" s="79"/>
      <c r="AN173" s="79"/>
    </row>
    <row r="174" spans="1:40" x14ac:dyDescent="0.2">
      <c r="A174" s="72"/>
      <c r="B174" s="73"/>
      <c r="C174" s="73"/>
      <c r="D174" s="73"/>
      <c r="E174" s="73"/>
      <c r="F174" s="73"/>
      <c r="G174" s="73"/>
      <c r="H174" s="73"/>
      <c r="I174" s="64"/>
      <c r="J174" s="74"/>
      <c r="K174" s="74"/>
      <c r="L174" s="74"/>
      <c r="M174" s="74"/>
      <c r="N174" s="74"/>
      <c r="O174" s="74"/>
      <c r="P174" s="75"/>
      <c r="AG174" s="67"/>
      <c r="AH174" s="67"/>
      <c r="AI174" s="67"/>
      <c r="AJ174" s="67"/>
      <c r="AK174" s="67"/>
      <c r="AL174" s="78"/>
      <c r="AM174" s="79"/>
      <c r="AN174" s="79"/>
    </row>
    <row r="175" spans="1:40" x14ac:dyDescent="0.2">
      <c r="A175" s="72"/>
      <c r="B175" s="73"/>
      <c r="C175" s="73"/>
      <c r="D175" s="73"/>
      <c r="E175" s="73"/>
      <c r="F175" s="73"/>
      <c r="G175" s="73"/>
      <c r="H175" s="73"/>
      <c r="I175" s="64"/>
      <c r="J175" s="74"/>
      <c r="K175" s="74"/>
      <c r="L175" s="74"/>
      <c r="M175" s="74"/>
      <c r="N175" s="74"/>
      <c r="O175" s="74"/>
      <c r="P175" s="75"/>
      <c r="AG175" s="67"/>
      <c r="AH175" s="67"/>
      <c r="AI175" s="67"/>
      <c r="AJ175" s="67"/>
      <c r="AK175" s="67"/>
      <c r="AL175" s="78"/>
      <c r="AM175" s="79"/>
      <c r="AN175" s="79"/>
    </row>
    <row r="176" spans="1:40" x14ac:dyDescent="0.2">
      <c r="A176" s="72"/>
      <c r="B176" s="73"/>
      <c r="C176" s="73"/>
      <c r="D176" s="73"/>
      <c r="E176" s="73"/>
      <c r="F176" s="73"/>
      <c r="G176" s="73"/>
      <c r="H176" s="73"/>
      <c r="I176" s="64"/>
      <c r="J176" s="74"/>
      <c r="K176" s="74"/>
      <c r="L176" s="74"/>
      <c r="M176" s="74"/>
      <c r="N176" s="74"/>
      <c r="O176" s="74"/>
      <c r="P176" s="75"/>
      <c r="AG176" s="67"/>
      <c r="AH176" s="67"/>
      <c r="AI176" s="67"/>
      <c r="AJ176" s="67"/>
      <c r="AK176" s="67"/>
      <c r="AL176" s="78"/>
      <c r="AM176" s="79"/>
      <c r="AN176" s="79"/>
    </row>
    <row r="177" spans="1:40" x14ac:dyDescent="0.2">
      <c r="A177" s="72"/>
      <c r="B177" s="73"/>
      <c r="C177" s="73"/>
      <c r="D177" s="73"/>
      <c r="E177" s="73"/>
      <c r="F177" s="73"/>
      <c r="G177" s="73"/>
      <c r="H177" s="73"/>
      <c r="I177" s="64"/>
      <c r="J177" s="74"/>
      <c r="K177" s="74"/>
      <c r="L177" s="74"/>
      <c r="M177" s="74"/>
      <c r="N177" s="74"/>
      <c r="O177" s="74"/>
      <c r="P177" s="75"/>
      <c r="AG177" s="67"/>
      <c r="AH177" s="67"/>
      <c r="AI177" s="67"/>
      <c r="AJ177" s="67"/>
      <c r="AK177" s="67"/>
      <c r="AL177" s="78"/>
      <c r="AM177" s="79"/>
      <c r="AN177" s="79"/>
    </row>
    <row r="178" spans="1:40" x14ac:dyDescent="0.2">
      <c r="A178" s="72"/>
      <c r="B178" s="73"/>
      <c r="C178" s="73"/>
      <c r="D178" s="73"/>
      <c r="E178" s="73"/>
      <c r="F178" s="73"/>
      <c r="G178" s="73"/>
      <c r="H178" s="73"/>
      <c r="I178" s="64"/>
      <c r="J178" s="74"/>
      <c r="K178" s="74"/>
      <c r="L178" s="74"/>
      <c r="M178" s="74"/>
      <c r="N178" s="74"/>
      <c r="O178" s="74"/>
      <c r="P178" s="75"/>
      <c r="AG178" s="67"/>
      <c r="AH178" s="67"/>
      <c r="AI178" s="67"/>
      <c r="AJ178" s="67"/>
      <c r="AK178" s="67"/>
      <c r="AL178" s="78"/>
      <c r="AM178" s="79"/>
      <c r="AN178" s="79"/>
    </row>
    <row r="179" spans="1:40" x14ac:dyDescent="0.2">
      <c r="A179" s="72"/>
      <c r="B179" s="73"/>
      <c r="C179" s="73"/>
      <c r="D179" s="73"/>
      <c r="E179" s="73"/>
      <c r="F179" s="73"/>
      <c r="G179" s="73"/>
      <c r="H179" s="73"/>
      <c r="I179" s="64"/>
      <c r="J179" s="74"/>
      <c r="K179" s="74"/>
      <c r="L179" s="74"/>
      <c r="M179" s="74"/>
      <c r="N179" s="74"/>
      <c r="O179" s="74"/>
      <c r="P179" s="75"/>
      <c r="AG179" s="67"/>
      <c r="AH179" s="67"/>
      <c r="AI179" s="67"/>
      <c r="AJ179" s="67"/>
      <c r="AK179" s="67"/>
      <c r="AL179" s="78"/>
      <c r="AM179" s="79"/>
      <c r="AN179" s="79"/>
    </row>
    <row r="180" spans="1:40" x14ac:dyDescent="0.2">
      <c r="A180" s="72"/>
      <c r="B180" s="73"/>
      <c r="C180" s="73"/>
      <c r="D180" s="73"/>
      <c r="E180" s="73"/>
      <c r="F180" s="73"/>
      <c r="G180" s="73"/>
      <c r="H180" s="73"/>
      <c r="I180" s="64"/>
      <c r="J180" s="74"/>
      <c r="K180" s="74"/>
      <c r="L180" s="74"/>
      <c r="M180" s="74"/>
      <c r="N180" s="74"/>
      <c r="O180" s="74"/>
      <c r="P180" s="75"/>
      <c r="AG180" s="67"/>
      <c r="AH180" s="67"/>
      <c r="AI180" s="67"/>
      <c r="AJ180" s="67"/>
      <c r="AK180" s="67"/>
      <c r="AL180" s="78"/>
      <c r="AM180" s="79"/>
      <c r="AN180" s="79"/>
    </row>
    <row r="181" spans="1:40" x14ac:dyDescent="0.2">
      <c r="A181" s="72"/>
      <c r="B181" s="73"/>
      <c r="C181" s="73"/>
      <c r="D181" s="73"/>
      <c r="E181" s="73"/>
      <c r="F181" s="73"/>
      <c r="G181" s="73"/>
      <c r="H181" s="73"/>
      <c r="I181" s="64"/>
      <c r="J181" s="74"/>
      <c r="K181" s="74"/>
      <c r="L181" s="74"/>
      <c r="M181" s="74"/>
      <c r="N181" s="74"/>
      <c r="O181" s="74"/>
      <c r="P181" s="75"/>
      <c r="AG181" s="67"/>
      <c r="AH181" s="67"/>
      <c r="AI181" s="67"/>
      <c r="AJ181" s="67"/>
      <c r="AK181" s="67"/>
      <c r="AL181" s="78"/>
      <c r="AM181" s="79"/>
      <c r="AN181" s="79"/>
    </row>
    <row r="182" spans="1:40" x14ac:dyDescent="0.2">
      <c r="A182" s="72"/>
      <c r="B182" s="73"/>
      <c r="C182" s="73"/>
      <c r="D182" s="73"/>
      <c r="E182" s="73"/>
      <c r="F182" s="73"/>
      <c r="G182" s="73"/>
      <c r="H182" s="73"/>
      <c r="I182" s="64"/>
      <c r="J182" s="74"/>
      <c r="K182" s="74"/>
      <c r="L182" s="74"/>
      <c r="M182" s="74"/>
      <c r="N182" s="74"/>
      <c r="O182" s="74"/>
      <c r="P182" s="75"/>
      <c r="AG182" s="67"/>
      <c r="AH182" s="67"/>
      <c r="AI182" s="67"/>
      <c r="AJ182" s="67"/>
      <c r="AK182" s="67"/>
      <c r="AL182" s="78"/>
      <c r="AM182" s="79"/>
      <c r="AN182" s="79"/>
    </row>
    <row r="183" spans="1:40" x14ac:dyDescent="0.2">
      <c r="A183" s="72"/>
      <c r="B183" s="73"/>
      <c r="C183" s="73"/>
      <c r="D183" s="73"/>
      <c r="E183" s="73"/>
      <c r="F183" s="73"/>
      <c r="G183" s="73"/>
      <c r="H183" s="73"/>
      <c r="I183" s="64"/>
      <c r="J183" s="74"/>
      <c r="K183" s="74"/>
      <c r="L183" s="74"/>
      <c r="M183" s="74"/>
      <c r="N183" s="74"/>
      <c r="O183" s="74"/>
      <c r="P183" s="75"/>
      <c r="AG183" s="67"/>
      <c r="AH183" s="67"/>
      <c r="AI183" s="67"/>
      <c r="AJ183" s="67"/>
      <c r="AK183" s="67"/>
      <c r="AL183" s="78"/>
      <c r="AM183" s="79"/>
      <c r="AN183" s="79"/>
    </row>
    <row r="184" spans="1:40" x14ac:dyDescent="0.2">
      <c r="A184" s="72"/>
      <c r="B184" s="73"/>
      <c r="C184" s="73"/>
      <c r="D184" s="73"/>
      <c r="E184" s="73"/>
      <c r="F184" s="73"/>
      <c r="G184" s="73"/>
      <c r="H184" s="73"/>
      <c r="I184" s="64"/>
      <c r="J184" s="74"/>
      <c r="K184" s="74"/>
      <c r="L184" s="74"/>
      <c r="M184" s="74"/>
      <c r="N184" s="74"/>
      <c r="O184" s="74"/>
      <c r="P184" s="75"/>
      <c r="AG184" s="67"/>
      <c r="AH184" s="67"/>
      <c r="AI184" s="67"/>
      <c r="AJ184" s="67"/>
      <c r="AK184" s="67"/>
      <c r="AL184" s="78"/>
      <c r="AM184" s="79"/>
      <c r="AN184" s="79"/>
    </row>
    <row r="185" spans="1:40" x14ac:dyDescent="0.2">
      <c r="A185" s="72"/>
      <c r="B185" s="73"/>
      <c r="C185" s="73"/>
      <c r="D185" s="73"/>
      <c r="E185" s="73"/>
      <c r="F185" s="73"/>
      <c r="G185" s="73"/>
      <c r="H185" s="73"/>
      <c r="I185" s="64"/>
      <c r="J185" s="74"/>
      <c r="K185" s="74"/>
      <c r="L185" s="74"/>
      <c r="M185" s="74"/>
      <c r="N185" s="74"/>
      <c r="O185" s="74"/>
      <c r="P185" s="75"/>
      <c r="AG185" s="67"/>
      <c r="AH185" s="67"/>
      <c r="AI185" s="67"/>
      <c r="AJ185" s="67"/>
      <c r="AK185" s="67"/>
      <c r="AL185" s="78"/>
      <c r="AM185" s="79"/>
      <c r="AN185" s="79"/>
    </row>
    <row r="186" spans="1:40" x14ac:dyDescent="0.2">
      <c r="A186" s="72"/>
      <c r="B186" s="73"/>
      <c r="C186" s="73"/>
      <c r="D186" s="73"/>
      <c r="E186" s="73"/>
      <c r="F186" s="73"/>
      <c r="G186" s="73"/>
      <c r="H186" s="73"/>
      <c r="I186" s="64"/>
      <c r="J186" s="74"/>
      <c r="K186" s="74"/>
      <c r="L186" s="74"/>
      <c r="M186" s="74"/>
      <c r="N186" s="74"/>
      <c r="O186" s="74"/>
      <c r="P186" s="75"/>
      <c r="AG186" s="67"/>
      <c r="AH186" s="67"/>
      <c r="AI186" s="67"/>
      <c r="AJ186" s="67"/>
      <c r="AK186" s="67"/>
      <c r="AL186" s="78"/>
      <c r="AM186" s="79"/>
      <c r="AN186" s="79"/>
    </row>
    <row r="187" spans="1:40" x14ac:dyDescent="0.2">
      <c r="A187" s="72"/>
      <c r="B187" s="73"/>
      <c r="C187" s="73"/>
      <c r="D187" s="73"/>
      <c r="E187" s="73"/>
      <c r="F187" s="73"/>
      <c r="G187" s="73"/>
      <c r="H187" s="73"/>
      <c r="I187" s="64"/>
      <c r="J187" s="74"/>
      <c r="K187" s="74"/>
      <c r="L187" s="74"/>
      <c r="M187" s="74"/>
      <c r="N187" s="74"/>
      <c r="O187" s="74"/>
      <c r="P187" s="75"/>
      <c r="AG187" s="67"/>
      <c r="AH187" s="67"/>
      <c r="AI187" s="67"/>
      <c r="AJ187" s="67"/>
      <c r="AK187" s="67"/>
      <c r="AL187" s="78"/>
      <c r="AM187" s="79"/>
      <c r="AN187" s="79"/>
    </row>
    <row r="188" spans="1:40" x14ac:dyDescent="0.2">
      <c r="A188" s="72"/>
      <c r="B188" s="73"/>
      <c r="C188" s="73"/>
      <c r="D188" s="73"/>
      <c r="E188" s="73"/>
      <c r="F188" s="73"/>
      <c r="G188" s="73"/>
      <c r="H188" s="73"/>
      <c r="I188" s="64"/>
      <c r="J188" s="74"/>
      <c r="K188" s="74"/>
      <c r="L188" s="74"/>
      <c r="M188" s="74"/>
      <c r="N188" s="74"/>
      <c r="O188" s="74"/>
      <c r="P188" s="75"/>
      <c r="AG188" s="67"/>
      <c r="AH188" s="67"/>
      <c r="AI188" s="67"/>
      <c r="AJ188" s="67"/>
      <c r="AK188" s="67"/>
      <c r="AL188" s="78"/>
      <c r="AM188" s="79"/>
      <c r="AN188" s="79"/>
    </row>
    <row r="189" spans="1:40" x14ac:dyDescent="0.2">
      <c r="A189" s="72"/>
      <c r="B189" s="73"/>
      <c r="C189" s="73"/>
      <c r="D189" s="73"/>
      <c r="E189" s="73"/>
      <c r="F189" s="73"/>
      <c r="G189" s="73"/>
      <c r="H189" s="73"/>
      <c r="I189" s="64"/>
      <c r="J189" s="74"/>
      <c r="K189" s="74"/>
      <c r="L189" s="74"/>
      <c r="M189" s="74"/>
      <c r="N189" s="74"/>
      <c r="O189" s="74"/>
      <c r="P189" s="75"/>
      <c r="AG189" s="67"/>
      <c r="AH189" s="67"/>
      <c r="AI189" s="67"/>
      <c r="AJ189" s="67"/>
      <c r="AK189" s="67"/>
      <c r="AL189" s="78"/>
      <c r="AM189" s="79"/>
      <c r="AN189" s="79"/>
    </row>
    <row r="190" spans="1:40" x14ac:dyDescent="0.2">
      <c r="A190" s="72"/>
      <c r="B190" s="73"/>
      <c r="C190" s="73"/>
      <c r="D190" s="73"/>
      <c r="E190" s="73"/>
      <c r="F190" s="73"/>
      <c r="G190" s="73"/>
      <c r="H190" s="73"/>
      <c r="I190" s="64"/>
      <c r="J190" s="74"/>
      <c r="K190" s="74"/>
      <c r="L190" s="74"/>
      <c r="M190" s="74"/>
      <c r="N190" s="74"/>
      <c r="O190" s="74"/>
      <c r="P190" s="75"/>
      <c r="AG190" s="67"/>
      <c r="AH190" s="67"/>
      <c r="AI190" s="67"/>
      <c r="AJ190" s="67"/>
      <c r="AK190" s="67"/>
      <c r="AL190" s="78"/>
      <c r="AM190" s="79"/>
      <c r="AN190" s="79"/>
    </row>
    <row r="191" spans="1:40" x14ac:dyDescent="0.2">
      <c r="A191" s="72"/>
      <c r="B191" s="73"/>
      <c r="C191" s="73"/>
      <c r="D191" s="73"/>
      <c r="E191" s="73"/>
      <c r="F191" s="73"/>
      <c r="G191" s="73"/>
      <c r="H191" s="73"/>
      <c r="I191" s="64"/>
      <c r="J191" s="74"/>
      <c r="K191" s="74"/>
      <c r="L191" s="74"/>
      <c r="M191" s="74"/>
      <c r="N191" s="74"/>
      <c r="O191" s="74"/>
      <c r="P191" s="75"/>
      <c r="AG191" s="67"/>
      <c r="AH191" s="67"/>
      <c r="AI191" s="67"/>
      <c r="AJ191" s="67"/>
      <c r="AK191" s="67"/>
      <c r="AL191" s="78"/>
      <c r="AM191" s="79"/>
      <c r="AN191" s="79"/>
    </row>
    <row r="192" spans="1:40" x14ac:dyDescent="0.2">
      <c r="A192" s="72"/>
      <c r="B192" s="73"/>
      <c r="C192" s="73"/>
      <c r="D192" s="73"/>
      <c r="E192" s="73"/>
      <c r="F192" s="73"/>
      <c r="G192" s="73"/>
      <c r="H192" s="73"/>
      <c r="I192" s="64"/>
      <c r="J192" s="74"/>
      <c r="K192" s="74"/>
      <c r="L192" s="74"/>
      <c r="M192" s="74"/>
      <c r="N192" s="74"/>
      <c r="O192" s="74"/>
      <c r="P192" s="75"/>
      <c r="AG192" s="67"/>
      <c r="AH192" s="67"/>
      <c r="AI192" s="67"/>
      <c r="AJ192" s="67"/>
      <c r="AK192" s="67"/>
      <c r="AL192" s="78"/>
      <c r="AM192" s="79"/>
      <c r="AN192" s="79"/>
    </row>
    <row r="193" spans="1:40" x14ac:dyDescent="0.2">
      <c r="A193" s="72"/>
      <c r="B193" s="73"/>
      <c r="C193" s="73"/>
      <c r="D193" s="73"/>
      <c r="E193" s="73"/>
      <c r="F193" s="73"/>
      <c r="G193" s="73"/>
      <c r="H193" s="73"/>
      <c r="I193" s="64"/>
      <c r="J193" s="74"/>
      <c r="K193" s="74"/>
      <c r="L193" s="74"/>
      <c r="M193" s="74"/>
      <c r="N193" s="74"/>
      <c r="O193" s="74"/>
      <c r="P193" s="75"/>
      <c r="AG193" s="67"/>
      <c r="AH193" s="67"/>
      <c r="AI193" s="67"/>
      <c r="AJ193" s="67"/>
      <c r="AK193" s="67"/>
      <c r="AL193" s="78"/>
      <c r="AM193" s="79"/>
      <c r="AN193" s="79"/>
    </row>
    <row r="194" spans="1:40" x14ac:dyDescent="0.2">
      <c r="A194" s="72"/>
      <c r="B194" s="73"/>
      <c r="C194" s="73"/>
      <c r="D194" s="73"/>
      <c r="E194" s="73"/>
      <c r="F194" s="73"/>
      <c r="G194" s="73"/>
      <c r="H194" s="73"/>
      <c r="I194" s="64"/>
      <c r="J194" s="74"/>
      <c r="K194" s="74"/>
      <c r="L194" s="74"/>
      <c r="M194" s="74"/>
      <c r="N194" s="74"/>
      <c r="O194" s="74"/>
      <c r="P194" s="75"/>
      <c r="AG194" s="67"/>
      <c r="AH194" s="67"/>
      <c r="AI194" s="67"/>
      <c r="AJ194" s="67"/>
      <c r="AK194" s="67"/>
      <c r="AL194" s="78"/>
      <c r="AM194" s="79"/>
      <c r="AN194" s="79"/>
    </row>
    <row r="195" spans="1:40" x14ac:dyDescent="0.2">
      <c r="A195" s="72"/>
      <c r="B195" s="73"/>
      <c r="C195" s="73"/>
      <c r="D195" s="73"/>
      <c r="E195" s="73"/>
      <c r="F195" s="73"/>
      <c r="G195" s="73"/>
      <c r="H195" s="73"/>
      <c r="I195" s="64"/>
      <c r="J195" s="74"/>
      <c r="K195" s="74"/>
      <c r="L195" s="74"/>
      <c r="M195" s="74"/>
      <c r="N195" s="74"/>
      <c r="O195" s="74"/>
      <c r="P195" s="75"/>
      <c r="AG195" s="67"/>
      <c r="AH195" s="67"/>
      <c r="AI195" s="67"/>
      <c r="AJ195" s="67"/>
      <c r="AK195" s="67"/>
      <c r="AL195" s="78"/>
      <c r="AM195" s="79"/>
      <c r="AN195" s="79"/>
    </row>
    <row r="196" spans="1:40" x14ac:dyDescent="0.2">
      <c r="A196" s="72"/>
      <c r="B196" s="73"/>
      <c r="C196" s="73"/>
      <c r="D196" s="73"/>
      <c r="E196" s="73"/>
      <c r="F196" s="73"/>
      <c r="G196" s="73"/>
      <c r="H196" s="73"/>
      <c r="I196" s="64"/>
      <c r="J196" s="74"/>
      <c r="K196" s="74"/>
      <c r="L196" s="74"/>
      <c r="M196" s="74"/>
      <c r="N196" s="74"/>
      <c r="O196" s="74"/>
      <c r="P196" s="75"/>
      <c r="AG196" s="67"/>
      <c r="AH196" s="67"/>
      <c r="AI196" s="67"/>
      <c r="AJ196" s="67"/>
      <c r="AK196" s="67"/>
      <c r="AL196" s="78"/>
      <c r="AM196" s="79"/>
      <c r="AN196" s="79"/>
    </row>
    <row r="197" spans="1:40" x14ac:dyDescent="0.2">
      <c r="A197" s="72"/>
      <c r="B197" s="73"/>
      <c r="C197" s="73"/>
      <c r="D197" s="73"/>
      <c r="E197" s="73"/>
      <c r="F197" s="73"/>
      <c r="G197" s="73"/>
      <c r="H197" s="73"/>
      <c r="I197" s="64"/>
      <c r="J197" s="74"/>
      <c r="K197" s="74"/>
      <c r="L197" s="74"/>
      <c r="M197" s="74"/>
      <c r="N197" s="74"/>
      <c r="O197" s="74"/>
      <c r="P197" s="75"/>
      <c r="AG197" s="67"/>
      <c r="AH197" s="67"/>
      <c r="AI197" s="67"/>
      <c r="AJ197" s="67"/>
      <c r="AK197" s="67"/>
      <c r="AL197" s="78"/>
      <c r="AM197" s="79"/>
      <c r="AN197" s="79"/>
    </row>
    <row r="198" spans="1:40" x14ac:dyDescent="0.2">
      <c r="A198" s="72"/>
      <c r="B198" s="73"/>
      <c r="C198" s="73"/>
      <c r="D198" s="73"/>
      <c r="E198" s="73"/>
      <c r="F198" s="73"/>
      <c r="G198" s="73"/>
      <c r="H198" s="73"/>
      <c r="I198" s="64"/>
      <c r="J198" s="74"/>
      <c r="K198" s="74"/>
      <c r="L198" s="74"/>
      <c r="M198" s="74"/>
      <c r="N198" s="74"/>
      <c r="O198" s="74"/>
      <c r="P198" s="75"/>
      <c r="AG198" s="67"/>
      <c r="AH198" s="67"/>
      <c r="AI198" s="67"/>
      <c r="AJ198" s="67"/>
      <c r="AK198" s="67"/>
      <c r="AL198" s="78"/>
      <c r="AM198" s="79"/>
      <c r="AN198" s="79"/>
    </row>
    <row r="199" spans="1:40" x14ac:dyDescent="0.2">
      <c r="A199" s="72"/>
      <c r="B199" s="73"/>
      <c r="C199" s="73"/>
      <c r="D199" s="73"/>
      <c r="E199" s="73"/>
      <c r="F199" s="73"/>
      <c r="G199" s="73"/>
      <c r="H199" s="73"/>
      <c r="I199" s="64"/>
      <c r="J199" s="74"/>
      <c r="K199" s="74"/>
      <c r="L199" s="74"/>
      <c r="M199" s="74"/>
      <c r="N199" s="74"/>
      <c r="O199" s="74"/>
      <c r="P199" s="75"/>
      <c r="AG199" s="67"/>
      <c r="AH199" s="67"/>
      <c r="AI199" s="67"/>
      <c r="AJ199" s="67"/>
      <c r="AK199" s="67"/>
      <c r="AL199" s="78"/>
      <c r="AM199" s="79"/>
      <c r="AN199" s="79"/>
    </row>
    <row r="200" spans="1:40" x14ac:dyDescent="0.2">
      <c r="A200" s="72"/>
      <c r="B200" s="73"/>
      <c r="C200" s="73"/>
      <c r="D200" s="73"/>
      <c r="E200" s="73"/>
      <c r="F200" s="73"/>
      <c r="G200" s="73"/>
      <c r="H200" s="73"/>
      <c r="I200" s="64"/>
      <c r="J200" s="74"/>
      <c r="K200" s="74"/>
      <c r="L200" s="74"/>
      <c r="M200" s="74"/>
      <c r="N200" s="74"/>
      <c r="O200" s="74"/>
      <c r="P200" s="75"/>
      <c r="AG200" s="67"/>
      <c r="AH200" s="67"/>
      <c r="AI200" s="67"/>
      <c r="AJ200" s="67"/>
      <c r="AK200" s="67"/>
      <c r="AL200" s="78"/>
      <c r="AM200" s="79"/>
      <c r="AN200" s="79"/>
    </row>
    <row r="201" spans="1:40" x14ac:dyDescent="0.2">
      <c r="A201" s="72"/>
      <c r="B201" s="73"/>
      <c r="C201" s="73"/>
      <c r="D201" s="73"/>
      <c r="E201" s="73"/>
      <c r="F201" s="73"/>
      <c r="G201" s="73"/>
      <c r="H201" s="73"/>
      <c r="I201" s="64"/>
      <c r="J201" s="74"/>
      <c r="K201" s="74"/>
      <c r="L201" s="74"/>
      <c r="M201" s="74"/>
      <c r="N201" s="74"/>
      <c r="O201" s="74"/>
      <c r="P201" s="75"/>
      <c r="AG201" s="67"/>
      <c r="AH201" s="67"/>
      <c r="AI201" s="67"/>
      <c r="AJ201" s="67"/>
      <c r="AK201" s="67"/>
      <c r="AL201" s="78"/>
      <c r="AM201" s="79"/>
      <c r="AN201" s="79"/>
    </row>
    <row r="202" spans="1:40" x14ac:dyDescent="0.2">
      <c r="A202" s="72"/>
      <c r="B202" s="73"/>
      <c r="C202" s="73"/>
      <c r="D202" s="73"/>
      <c r="E202" s="73"/>
      <c r="F202" s="73"/>
      <c r="G202" s="73"/>
      <c r="H202" s="73"/>
      <c r="I202" s="64"/>
      <c r="J202" s="74"/>
      <c r="K202" s="74"/>
      <c r="L202" s="74"/>
      <c r="M202" s="74"/>
      <c r="N202" s="74"/>
      <c r="O202" s="74"/>
      <c r="P202" s="75"/>
      <c r="AG202" s="67"/>
      <c r="AH202" s="67"/>
      <c r="AI202" s="67"/>
      <c r="AJ202" s="67"/>
      <c r="AK202" s="67"/>
      <c r="AL202" s="78"/>
      <c r="AM202" s="79"/>
      <c r="AN202" s="79"/>
    </row>
    <row r="203" spans="1:40" x14ac:dyDescent="0.2">
      <c r="A203" s="72"/>
      <c r="B203" s="73"/>
      <c r="C203" s="73"/>
      <c r="D203" s="73"/>
      <c r="E203" s="73"/>
      <c r="F203" s="73"/>
      <c r="G203" s="73"/>
      <c r="H203" s="73"/>
      <c r="I203" s="64"/>
      <c r="J203" s="74"/>
      <c r="K203" s="74"/>
      <c r="L203" s="74"/>
      <c r="M203" s="74"/>
      <c r="N203" s="74"/>
      <c r="O203" s="74"/>
      <c r="P203" s="75"/>
      <c r="AG203" s="67"/>
      <c r="AH203" s="67"/>
      <c r="AI203" s="67"/>
      <c r="AJ203" s="67"/>
      <c r="AK203" s="67"/>
      <c r="AL203" s="78"/>
      <c r="AM203" s="79"/>
      <c r="AN203" s="79"/>
    </row>
    <row r="204" spans="1:40" x14ac:dyDescent="0.2">
      <c r="A204" s="72"/>
      <c r="B204" s="73"/>
      <c r="C204" s="73"/>
      <c r="D204" s="73"/>
      <c r="E204" s="73"/>
      <c r="F204" s="73"/>
      <c r="G204" s="73"/>
      <c r="H204" s="73"/>
      <c r="I204" s="64"/>
      <c r="J204" s="74"/>
      <c r="K204" s="74"/>
      <c r="L204" s="74"/>
      <c r="M204" s="74"/>
      <c r="N204" s="74"/>
      <c r="O204" s="74"/>
      <c r="P204" s="75"/>
      <c r="AG204" s="67"/>
      <c r="AH204" s="67"/>
      <c r="AI204" s="67"/>
      <c r="AJ204" s="67"/>
      <c r="AK204" s="67"/>
      <c r="AL204" s="78"/>
      <c r="AM204" s="79"/>
      <c r="AN204" s="79"/>
    </row>
    <row r="205" spans="1:40" x14ac:dyDescent="0.2">
      <c r="A205" s="72"/>
      <c r="B205" s="73"/>
      <c r="C205" s="73"/>
      <c r="D205" s="73"/>
      <c r="E205" s="73"/>
      <c r="F205" s="73"/>
      <c r="G205" s="73"/>
      <c r="H205" s="73"/>
      <c r="I205" s="64"/>
      <c r="J205" s="74"/>
      <c r="K205" s="74"/>
      <c r="L205" s="74"/>
      <c r="M205" s="74"/>
      <c r="N205" s="74"/>
      <c r="O205" s="74"/>
      <c r="P205" s="75"/>
      <c r="AG205" s="67"/>
      <c r="AH205" s="67"/>
      <c r="AI205" s="67"/>
      <c r="AJ205" s="67"/>
      <c r="AK205" s="67"/>
      <c r="AL205" s="78"/>
      <c r="AM205" s="79"/>
      <c r="AN205" s="79"/>
    </row>
    <row r="206" spans="1:40" x14ac:dyDescent="0.2">
      <c r="A206" s="72"/>
      <c r="B206" s="73"/>
      <c r="C206" s="73"/>
      <c r="D206" s="73"/>
      <c r="E206" s="73"/>
      <c r="F206" s="73"/>
      <c r="G206" s="73"/>
      <c r="H206" s="73"/>
      <c r="I206" s="64"/>
      <c r="J206" s="74"/>
      <c r="K206" s="74"/>
      <c r="L206" s="74"/>
      <c r="M206" s="74"/>
      <c r="N206" s="74"/>
      <c r="O206" s="74"/>
      <c r="P206" s="75"/>
      <c r="AG206" s="67"/>
      <c r="AH206" s="67"/>
      <c r="AI206" s="67"/>
      <c r="AJ206" s="67"/>
      <c r="AK206" s="67"/>
      <c r="AL206" s="78"/>
      <c r="AM206" s="79"/>
      <c r="AN206" s="79"/>
    </row>
    <row r="207" spans="1:40" x14ac:dyDescent="0.2">
      <c r="A207" s="72"/>
      <c r="B207" s="73"/>
      <c r="C207" s="73"/>
      <c r="D207" s="73"/>
      <c r="E207" s="73"/>
      <c r="F207" s="73"/>
      <c r="G207" s="73"/>
      <c r="H207" s="73"/>
      <c r="I207" s="64"/>
      <c r="J207" s="74"/>
      <c r="K207" s="74"/>
      <c r="L207" s="74"/>
      <c r="M207" s="74"/>
      <c r="N207" s="74"/>
      <c r="O207" s="74"/>
      <c r="P207" s="75"/>
      <c r="AG207" s="67"/>
      <c r="AH207" s="67"/>
      <c r="AI207" s="67"/>
      <c r="AJ207" s="67"/>
      <c r="AK207" s="67"/>
      <c r="AL207" s="78"/>
      <c r="AM207" s="79"/>
      <c r="AN207" s="79"/>
    </row>
    <row r="208" spans="1:40" x14ac:dyDescent="0.2">
      <c r="A208" s="72"/>
      <c r="B208" s="73"/>
      <c r="C208" s="73"/>
      <c r="D208" s="73"/>
      <c r="E208" s="73"/>
      <c r="F208" s="73"/>
      <c r="G208" s="73"/>
      <c r="H208" s="73"/>
      <c r="I208" s="64"/>
      <c r="J208" s="74"/>
      <c r="K208" s="74"/>
      <c r="L208" s="74"/>
      <c r="M208" s="74"/>
      <c r="N208" s="74"/>
      <c r="O208" s="74"/>
      <c r="P208" s="75"/>
      <c r="AG208" s="67"/>
      <c r="AH208" s="67"/>
      <c r="AI208" s="67"/>
      <c r="AJ208" s="67"/>
      <c r="AK208" s="67"/>
      <c r="AL208" s="78"/>
      <c r="AM208" s="79"/>
      <c r="AN208" s="79"/>
    </row>
    <row r="209" spans="1:40" x14ac:dyDescent="0.2">
      <c r="A209" s="72"/>
      <c r="B209" s="73"/>
      <c r="C209" s="73"/>
      <c r="D209" s="73"/>
      <c r="E209" s="73"/>
      <c r="F209" s="73"/>
      <c r="G209" s="73"/>
      <c r="H209" s="73"/>
      <c r="I209" s="64"/>
      <c r="J209" s="74"/>
      <c r="K209" s="74"/>
      <c r="L209" s="74"/>
      <c r="M209" s="74"/>
      <c r="N209" s="74"/>
      <c r="O209" s="74"/>
      <c r="P209" s="75"/>
      <c r="AG209" s="67"/>
      <c r="AH209" s="67"/>
      <c r="AI209" s="67"/>
      <c r="AJ209" s="67"/>
      <c r="AK209" s="67"/>
      <c r="AL209" s="78"/>
      <c r="AM209" s="79"/>
      <c r="AN209" s="79"/>
    </row>
    <row r="210" spans="1:40" x14ac:dyDescent="0.2">
      <c r="A210" s="72"/>
      <c r="B210" s="73"/>
      <c r="C210" s="73"/>
      <c r="D210" s="73"/>
      <c r="E210" s="73"/>
      <c r="F210" s="73"/>
      <c r="G210" s="73"/>
      <c r="H210" s="73"/>
      <c r="I210" s="64"/>
      <c r="J210" s="74"/>
      <c r="K210" s="74"/>
      <c r="L210" s="74"/>
      <c r="M210" s="74"/>
      <c r="N210" s="74"/>
      <c r="O210" s="74"/>
      <c r="P210" s="75"/>
      <c r="AG210" s="67"/>
      <c r="AH210" s="67"/>
      <c r="AI210" s="67"/>
      <c r="AJ210" s="67"/>
      <c r="AK210" s="67"/>
      <c r="AL210" s="78"/>
      <c r="AM210" s="79"/>
      <c r="AN210" s="79"/>
    </row>
    <row r="211" spans="1:40" x14ac:dyDescent="0.2">
      <c r="A211" s="72"/>
      <c r="B211" s="73"/>
      <c r="C211" s="73"/>
      <c r="D211" s="73"/>
      <c r="E211" s="73"/>
      <c r="F211" s="73"/>
      <c r="G211" s="73"/>
      <c r="H211" s="73"/>
      <c r="I211" s="64"/>
      <c r="J211" s="74"/>
      <c r="K211" s="74"/>
      <c r="L211" s="74"/>
      <c r="M211" s="74"/>
      <c r="N211" s="74"/>
      <c r="O211" s="74"/>
      <c r="P211" s="75"/>
      <c r="AG211" s="67"/>
      <c r="AH211" s="67"/>
      <c r="AI211" s="67"/>
      <c r="AJ211" s="67"/>
      <c r="AK211" s="67"/>
      <c r="AL211" s="78"/>
      <c r="AM211" s="79"/>
      <c r="AN211" s="79"/>
    </row>
    <row r="212" spans="1:40" x14ac:dyDescent="0.2">
      <c r="A212" s="72"/>
      <c r="B212" s="73"/>
      <c r="C212" s="73"/>
      <c r="D212" s="73"/>
      <c r="E212" s="73"/>
      <c r="F212" s="73"/>
      <c r="G212" s="73"/>
      <c r="H212" s="73"/>
      <c r="I212" s="64"/>
      <c r="J212" s="74"/>
      <c r="K212" s="74"/>
      <c r="L212" s="74"/>
      <c r="M212" s="74"/>
      <c r="N212" s="74"/>
      <c r="O212" s="74"/>
      <c r="P212" s="75"/>
      <c r="AG212" s="67"/>
      <c r="AH212" s="67"/>
      <c r="AI212" s="67"/>
      <c r="AJ212" s="67"/>
      <c r="AK212" s="67"/>
      <c r="AL212" s="78"/>
      <c r="AM212" s="79"/>
      <c r="AN212" s="79"/>
    </row>
    <row r="213" spans="1:40" x14ac:dyDescent="0.2">
      <c r="A213" s="72"/>
      <c r="B213" s="73"/>
      <c r="C213" s="73"/>
      <c r="D213" s="73"/>
      <c r="E213" s="73"/>
      <c r="F213" s="73"/>
      <c r="G213" s="73"/>
      <c r="H213" s="73"/>
      <c r="I213" s="64"/>
      <c r="J213" s="74"/>
      <c r="K213" s="74"/>
      <c r="L213" s="74"/>
      <c r="M213" s="74"/>
      <c r="N213" s="74"/>
      <c r="O213" s="74"/>
      <c r="P213" s="75"/>
      <c r="AG213" s="67"/>
      <c r="AH213" s="67"/>
      <c r="AI213" s="67"/>
      <c r="AJ213" s="67"/>
      <c r="AK213" s="67"/>
      <c r="AL213" s="78"/>
      <c r="AM213" s="79"/>
      <c r="AN213" s="79"/>
    </row>
    <row r="214" spans="1:40" x14ac:dyDescent="0.2">
      <c r="A214" s="72"/>
      <c r="B214" s="73"/>
      <c r="C214" s="73"/>
      <c r="D214" s="73"/>
      <c r="E214" s="73"/>
      <c r="F214" s="73"/>
      <c r="G214" s="73"/>
      <c r="H214" s="73"/>
      <c r="I214" s="64"/>
      <c r="J214" s="74"/>
      <c r="K214" s="74"/>
      <c r="L214" s="74"/>
      <c r="M214" s="74"/>
      <c r="N214" s="74"/>
      <c r="O214" s="74"/>
      <c r="P214" s="75"/>
      <c r="AG214" s="67"/>
      <c r="AH214" s="67"/>
      <c r="AI214" s="67"/>
      <c r="AJ214" s="67"/>
      <c r="AK214" s="67"/>
      <c r="AL214" s="78"/>
      <c r="AM214" s="79"/>
      <c r="AN214" s="79"/>
    </row>
    <row r="215" spans="1:40" x14ac:dyDescent="0.2">
      <c r="A215" s="72"/>
      <c r="B215" s="73"/>
      <c r="C215" s="73"/>
      <c r="D215" s="73"/>
      <c r="E215" s="73"/>
      <c r="F215" s="73"/>
      <c r="G215" s="73"/>
      <c r="H215" s="73"/>
      <c r="I215" s="64"/>
      <c r="J215" s="74"/>
      <c r="K215" s="74"/>
      <c r="L215" s="74"/>
      <c r="M215" s="74"/>
      <c r="N215" s="74"/>
      <c r="O215" s="74"/>
      <c r="P215" s="75"/>
      <c r="AG215" s="67"/>
      <c r="AH215" s="67"/>
      <c r="AI215" s="67"/>
      <c r="AJ215" s="67"/>
      <c r="AK215" s="67"/>
      <c r="AL215" s="78"/>
      <c r="AM215" s="79"/>
      <c r="AN215" s="79"/>
    </row>
    <row r="216" spans="1:40" x14ac:dyDescent="0.2">
      <c r="A216" s="72"/>
      <c r="B216" s="73"/>
      <c r="C216" s="73"/>
      <c r="D216" s="73"/>
      <c r="E216" s="73"/>
      <c r="F216" s="73"/>
      <c r="G216" s="73"/>
      <c r="H216" s="73"/>
      <c r="I216" s="64"/>
      <c r="J216" s="74"/>
      <c r="K216" s="74"/>
      <c r="L216" s="74"/>
      <c r="M216" s="74"/>
      <c r="N216" s="74"/>
      <c r="O216" s="74"/>
      <c r="P216" s="75"/>
      <c r="AG216" s="67"/>
      <c r="AH216" s="67"/>
      <c r="AI216" s="67"/>
      <c r="AJ216" s="67"/>
      <c r="AK216" s="67"/>
      <c r="AL216" s="78"/>
      <c r="AM216" s="79"/>
      <c r="AN216" s="79"/>
    </row>
    <row r="217" spans="1:40" x14ac:dyDescent="0.2">
      <c r="A217" s="72"/>
      <c r="B217" s="73"/>
      <c r="C217" s="73"/>
      <c r="D217" s="73"/>
      <c r="E217" s="73"/>
      <c r="F217" s="73"/>
      <c r="G217" s="73"/>
      <c r="H217" s="73"/>
      <c r="I217" s="64"/>
      <c r="J217" s="74"/>
      <c r="K217" s="74"/>
      <c r="L217" s="74"/>
      <c r="M217" s="74"/>
      <c r="N217" s="74"/>
      <c r="O217" s="74"/>
      <c r="P217" s="75"/>
      <c r="AG217" s="67"/>
      <c r="AH217" s="67"/>
      <c r="AI217" s="67"/>
      <c r="AJ217" s="67"/>
      <c r="AK217" s="67"/>
      <c r="AL217" s="78"/>
      <c r="AM217" s="79"/>
      <c r="AN217" s="79"/>
    </row>
    <row r="218" spans="1:40" x14ac:dyDescent="0.2">
      <c r="A218" s="72"/>
      <c r="B218" s="73"/>
      <c r="C218" s="73"/>
      <c r="D218" s="73"/>
      <c r="E218" s="73"/>
      <c r="F218" s="73"/>
      <c r="G218" s="73"/>
      <c r="H218" s="73"/>
      <c r="I218" s="64"/>
      <c r="J218" s="74"/>
      <c r="K218" s="74"/>
      <c r="L218" s="74"/>
      <c r="M218" s="74"/>
      <c r="N218" s="74"/>
      <c r="O218" s="74"/>
      <c r="P218" s="75"/>
      <c r="AG218" s="67"/>
      <c r="AH218" s="67"/>
      <c r="AI218" s="67"/>
      <c r="AJ218" s="67"/>
      <c r="AK218" s="67"/>
      <c r="AL218" s="78"/>
      <c r="AM218" s="79"/>
      <c r="AN218" s="79"/>
    </row>
    <row r="219" spans="1:40" x14ac:dyDescent="0.2">
      <c r="A219" s="72"/>
      <c r="B219" s="73"/>
      <c r="C219" s="73"/>
      <c r="D219" s="73"/>
      <c r="E219" s="73"/>
      <c r="F219" s="73"/>
      <c r="G219" s="73"/>
      <c r="H219" s="73"/>
      <c r="I219" s="64"/>
      <c r="J219" s="74"/>
      <c r="K219" s="74"/>
      <c r="L219" s="74"/>
      <c r="M219" s="74"/>
      <c r="N219" s="74"/>
      <c r="O219" s="74"/>
      <c r="P219" s="75"/>
      <c r="AG219" s="67"/>
      <c r="AH219" s="67"/>
      <c r="AI219" s="67"/>
      <c r="AJ219" s="67"/>
      <c r="AK219" s="67"/>
      <c r="AL219" s="78"/>
      <c r="AM219" s="79"/>
      <c r="AN219" s="79"/>
    </row>
    <row r="220" spans="1:40" x14ac:dyDescent="0.2">
      <c r="A220" s="72"/>
      <c r="B220" s="73"/>
      <c r="C220" s="73"/>
      <c r="D220" s="73"/>
      <c r="E220" s="73"/>
      <c r="F220" s="73"/>
      <c r="G220" s="73"/>
      <c r="H220" s="73"/>
      <c r="I220" s="64"/>
      <c r="J220" s="74"/>
      <c r="K220" s="74"/>
      <c r="L220" s="74"/>
      <c r="M220" s="74"/>
      <c r="N220" s="74"/>
      <c r="O220" s="74"/>
      <c r="P220" s="75"/>
      <c r="AG220" s="67"/>
      <c r="AH220" s="67"/>
      <c r="AI220" s="67"/>
      <c r="AJ220" s="67"/>
      <c r="AK220" s="67"/>
      <c r="AL220" s="78"/>
      <c r="AM220" s="79"/>
      <c r="AN220" s="79"/>
    </row>
    <row r="221" spans="1:40" x14ac:dyDescent="0.2">
      <c r="A221" s="72"/>
      <c r="B221" s="73"/>
      <c r="C221" s="73"/>
      <c r="D221" s="73"/>
      <c r="E221" s="73"/>
      <c r="F221" s="73"/>
      <c r="G221" s="73"/>
      <c r="H221" s="73"/>
      <c r="I221" s="64"/>
      <c r="J221" s="74"/>
      <c r="K221" s="74"/>
      <c r="L221" s="74"/>
      <c r="M221" s="74"/>
      <c r="N221" s="74"/>
      <c r="O221" s="74"/>
      <c r="P221" s="75"/>
      <c r="AG221" s="67"/>
      <c r="AH221" s="67"/>
      <c r="AI221" s="67"/>
      <c r="AJ221" s="67"/>
      <c r="AK221" s="67"/>
      <c r="AL221" s="78"/>
      <c r="AM221" s="79"/>
      <c r="AN221" s="79"/>
    </row>
    <row r="222" spans="1:40" x14ac:dyDescent="0.2">
      <c r="A222" s="72"/>
      <c r="B222" s="73"/>
      <c r="C222" s="73"/>
      <c r="D222" s="73"/>
      <c r="E222" s="73"/>
      <c r="F222" s="73"/>
      <c r="G222" s="73"/>
      <c r="H222" s="73"/>
      <c r="I222" s="64"/>
      <c r="J222" s="74"/>
      <c r="K222" s="74"/>
      <c r="L222" s="74"/>
      <c r="M222" s="74"/>
      <c r="N222" s="74"/>
      <c r="O222" s="74"/>
      <c r="P222" s="75"/>
      <c r="AG222" s="67"/>
      <c r="AH222" s="67"/>
      <c r="AI222" s="67"/>
      <c r="AJ222" s="67"/>
      <c r="AK222" s="67"/>
      <c r="AL222" s="78"/>
      <c r="AM222" s="79"/>
      <c r="AN222" s="79"/>
    </row>
    <row r="223" spans="1:40" x14ac:dyDescent="0.2">
      <c r="A223" s="72"/>
      <c r="B223" s="73"/>
      <c r="C223" s="73"/>
      <c r="D223" s="73"/>
      <c r="E223" s="73"/>
      <c r="F223" s="73"/>
      <c r="G223" s="73"/>
      <c r="H223" s="73"/>
      <c r="I223" s="64"/>
      <c r="J223" s="74"/>
      <c r="K223" s="74"/>
      <c r="L223" s="74"/>
      <c r="M223" s="74"/>
      <c r="N223" s="74"/>
      <c r="O223" s="74"/>
      <c r="P223" s="75"/>
      <c r="AG223" s="67"/>
      <c r="AH223" s="67"/>
      <c r="AI223" s="67"/>
      <c r="AJ223" s="67"/>
      <c r="AK223" s="67"/>
      <c r="AL223" s="78"/>
      <c r="AM223" s="79"/>
      <c r="AN223" s="79"/>
    </row>
    <row r="224" spans="1:40" x14ac:dyDescent="0.2">
      <c r="A224" s="72"/>
      <c r="B224" s="73"/>
      <c r="C224" s="73"/>
      <c r="D224" s="73"/>
      <c r="E224" s="73"/>
      <c r="F224" s="73"/>
      <c r="G224" s="73"/>
      <c r="H224" s="73"/>
      <c r="I224" s="64"/>
      <c r="J224" s="74"/>
      <c r="K224" s="74"/>
      <c r="L224" s="74"/>
      <c r="M224" s="74"/>
      <c r="N224" s="74"/>
      <c r="O224" s="74"/>
      <c r="P224" s="75"/>
      <c r="AG224" s="67"/>
      <c r="AH224" s="67"/>
      <c r="AI224" s="67"/>
      <c r="AJ224" s="67"/>
      <c r="AK224" s="67"/>
      <c r="AL224" s="78"/>
      <c r="AM224" s="79"/>
      <c r="AN224" s="79"/>
    </row>
    <row r="225" spans="1:40" x14ac:dyDescent="0.2">
      <c r="A225" s="72"/>
      <c r="B225" s="73"/>
      <c r="C225" s="73"/>
      <c r="D225" s="73"/>
      <c r="E225" s="73"/>
      <c r="F225" s="73"/>
      <c r="G225" s="73"/>
      <c r="H225" s="73"/>
      <c r="I225" s="64"/>
      <c r="J225" s="74"/>
      <c r="K225" s="74"/>
      <c r="L225" s="74"/>
      <c r="M225" s="74"/>
      <c r="N225" s="74"/>
      <c r="O225" s="74"/>
      <c r="P225" s="75"/>
      <c r="AG225" s="67"/>
      <c r="AH225" s="67"/>
      <c r="AI225" s="67"/>
      <c r="AJ225" s="67"/>
      <c r="AK225" s="67"/>
      <c r="AL225" s="78"/>
      <c r="AM225" s="79"/>
      <c r="AN225" s="79"/>
    </row>
    <row r="226" spans="1:40" x14ac:dyDescent="0.2">
      <c r="A226" s="72"/>
      <c r="B226" s="73"/>
      <c r="C226" s="73"/>
      <c r="D226" s="73"/>
      <c r="E226" s="73"/>
      <c r="F226" s="73"/>
      <c r="G226" s="73"/>
      <c r="H226" s="73"/>
      <c r="I226" s="64"/>
      <c r="J226" s="74"/>
      <c r="K226" s="74"/>
      <c r="L226" s="74"/>
      <c r="M226" s="74"/>
      <c r="N226" s="74"/>
      <c r="O226" s="74"/>
      <c r="P226" s="75"/>
      <c r="AG226" s="67"/>
      <c r="AH226" s="67"/>
      <c r="AI226" s="67"/>
      <c r="AJ226" s="67"/>
      <c r="AK226" s="67"/>
      <c r="AL226" s="78"/>
      <c r="AM226" s="79"/>
      <c r="AN226" s="79"/>
    </row>
    <row r="227" spans="1:40" x14ac:dyDescent="0.2">
      <c r="A227" s="72"/>
      <c r="B227" s="73"/>
      <c r="C227" s="73"/>
      <c r="D227" s="73"/>
      <c r="E227" s="73"/>
      <c r="F227" s="73"/>
      <c r="G227" s="73"/>
      <c r="H227" s="73"/>
      <c r="I227" s="64"/>
      <c r="J227" s="74"/>
      <c r="K227" s="74"/>
      <c r="L227" s="74"/>
      <c r="M227" s="74"/>
      <c r="N227" s="74"/>
      <c r="O227" s="74"/>
      <c r="P227" s="75"/>
      <c r="AG227" s="67"/>
      <c r="AH227" s="67"/>
      <c r="AI227" s="67"/>
      <c r="AJ227" s="67"/>
      <c r="AK227" s="67"/>
      <c r="AL227" s="78"/>
      <c r="AM227" s="79"/>
      <c r="AN227" s="79"/>
    </row>
    <row r="228" spans="1:40" x14ac:dyDescent="0.2">
      <c r="A228" s="72"/>
      <c r="B228" s="73"/>
      <c r="C228" s="73"/>
      <c r="D228" s="73"/>
      <c r="E228" s="73"/>
      <c r="F228" s="73"/>
      <c r="G228" s="73"/>
      <c r="H228" s="73"/>
      <c r="I228" s="64"/>
      <c r="J228" s="74"/>
      <c r="K228" s="74"/>
      <c r="L228" s="74"/>
      <c r="M228" s="74"/>
      <c r="N228" s="74"/>
      <c r="O228" s="74"/>
      <c r="P228" s="75"/>
      <c r="AG228" s="67"/>
      <c r="AH228" s="67"/>
      <c r="AI228" s="67"/>
      <c r="AJ228" s="67"/>
      <c r="AK228" s="67"/>
      <c r="AL228" s="78"/>
      <c r="AM228" s="79"/>
      <c r="AN228" s="79"/>
    </row>
    <row r="229" spans="1:40" x14ac:dyDescent="0.2">
      <c r="A229" s="72"/>
      <c r="B229" s="73"/>
      <c r="C229" s="73"/>
      <c r="D229" s="73"/>
      <c r="E229" s="73"/>
      <c r="F229" s="73"/>
      <c r="G229" s="73"/>
      <c r="H229" s="73"/>
      <c r="I229" s="64"/>
      <c r="J229" s="74"/>
      <c r="K229" s="74"/>
      <c r="L229" s="74"/>
      <c r="M229" s="74"/>
      <c r="N229" s="74"/>
      <c r="O229" s="74"/>
      <c r="P229" s="75"/>
      <c r="AG229" s="67"/>
      <c r="AH229" s="67"/>
      <c r="AI229" s="67"/>
      <c r="AJ229" s="67"/>
      <c r="AK229" s="67"/>
      <c r="AL229" s="78"/>
      <c r="AM229" s="79"/>
      <c r="AN229" s="79"/>
    </row>
    <row r="230" spans="1:40" x14ac:dyDescent="0.2">
      <c r="A230" s="72"/>
      <c r="B230" s="73"/>
      <c r="C230" s="73"/>
      <c r="D230" s="73"/>
      <c r="E230" s="73"/>
      <c r="F230" s="73"/>
      <c r="G230" s="73"/>
      <c r="H230" s="73"/>
      <c r="I230" s="64"/>
      <c r="J230" s="74"/>
      <c r="K230" s="74"/>
      <c r="L230" s="74"/>
      <c r="M230" s="74"/>
      <c r="N230" s="74"/>
      <c r="O230" s="74"/>
      <c r="P230" s="75"/>
      <c r="AG230" s="67"/>
      <c r="AH230" s="67"/>
      <c r="AI230" s="67"/>
      <c r="AJ230" s="67"/>
      <c r="AK230" s="67"/>
      <c r="AL230" s="78"/>
      <c r="AM230" s="79"/>
      <c r="AN230" s="79"/>
    </row>
    <row r="231" spans="1:40" x14ac:dyDescent="0.2">
      <c r="A231" s="72"/>
      <c r="B231" s="73"/>
      <c r="C231" s="73"/>
      <c r="D231" s="73"/>
      <c r="E231" s="73"/>
      <c r="F231" s="73"/>
      <c r="G231" s="73"/>
      <c r="H231" s="73"/>
      <c r="I231" s="64"/>
      <c r="J231" s="74"/>
      <c r="K231" s="74"/>
      <c r="L231" s="74"/>
      <c r="M231" s="74"/>
      <c r="N231" s="74"/>
      <c r="O231" s="74"/>
      <c r="P231" s="75"/>
      <c r="AG231" s="67"/>
      <c r="AH231" s="67"/>
      <c r="AI231" s="67"/>
      <c r="AJ231" s="67"/>
      <c r="AK231" s="67"/>
      <c r="AL231" s="78"/>
      <c r="AM231" s="79"/>
      <c r="AN231" s="79"/>
    </row>
    <row r="232" spans="1:40" x14ac:dyDescent="0.2">
      <c r="A232" s="72"/>
      <c r="B232" s="73"/>
      <c r="C232" s="73"/>
      <c r="D232" s="73"/>
      <c r="E232" s="73"/>
      <c r="F232" s="73"/>
      <c r="G232" s="73"/>
      <c r="H232" s="73"/>
      <c r="I232" s="64"/>
      <c r="J232" s="74"/>
      <c r="K232" s="74"/>
      <c r="L232" s="74"/>
      <c r="M232" s="74"/>
      <c r="N232" s="74"/>
      <c r="O232" s="74"/>
      <c r="P232" s="75"/>
      <c r="AG232" s="67"/>
      <c r="AH232" s="67"/>
      <c r="AI232" s="67"/>
      <c r="AJ232" s="67"/>
      <c r="AK232" s="67"/>
      <c r="AL232" s="78"/>
      <c r="AM232" s="79"/>
      <c r="AN232" s="79"/>
    </row>
    <row r="233" spans="1:40" x14ac:dyDescent="0.2">
      <c r="A233" s="72"/>
      <c r="B233" s="73"/>
      <c r="C233" s="73"/>
      <c r="D233" s="73"/>
      <c r="E233" s="73"/>
      <c r="F233" s="73"/>
      <c r="G233" s="73"/>
      <c r="H233" s="73"/>
      <c r="I233" s="64"/>
      <c r="J233" s="74"/>
      <c r="K233" s="74"/>
      <c r="L233" s="74"/>
      <c r="M233" s="74"/>
      <c r="N233" s="74"/>
      <c r="O233" s="74"/>
      <c r="P233" s="75"/>
      <c r="AG233" s="67"/>
      <c r="AH233" s="67"/>
      <c r="AI233" s="67"/>
      <c r="AJ233" s="67"/>
      <c r="AK233" s="67"/>
      <c r="AL233" s="78"/>
      <c r="AM233" s="79"/>
      <c r="AN233" s="79"/>
    </row>
    <row r="234" spans="1:40" x14ac:dyDescent="0.2">
      <c r="A234" s="72"/>
      <c r="B234" s="73"/>
      <c r="C234" s="73"/>
      <c r="D234" s="73"/>
      <c r="E234" s="73"/>
      <c r="F234" s="73"/>
      <c r="G234" s="73"/>
      <c r="H234" s="73"/>
      <c r="I234" s="64"/>
      <c r="J234" s="74"/>
      <c r="K234" s="74"/>
      <c r="L234" s="74"/>
      <c r="M234" s="74"/>
      <c r="N234" s="74"/>
      <c r="O234" s="74"/>
      <c r="P234" s="75"/>
      <c r="AG234" s="67"/>
      <c r="AH234" s="67"/>
      <c r="AI234" s="67"/>
      <c r="AJ234" s="67"/>
      <c r="AK234" s="67"/>
      <c r="AL234" s="78"/>
      <c r="AM234" s="79"/>
      <c r="AN234" s="79"/>
    </row>
    <row r="235" spans="1:40" x14ac:dyDescent="0.2">
      <c r="A235" s="72"/>
      <c r="B235" s="73"/>
      <c r="C235" s="73"/>
      <c r="D235" s="73"/>
      <c r="E235" s="73"/>
      <c r="F235" s="73"/>
      <c r="G235" s="73"/>
      <c r="H235" s="73"/>
      <c r="I235" s="64"/>
      <c r="J235" s="74"/>
      <c r="K235" s="74"/>
      <c r="L235" s="74"/>
      <c r="M235" s="74"/>
      <c r="N235" s="74"/>
      <c r="O235" s="74"/>
      <c r="P235" s="75"/>
      <c r="AG235" s="67"/>
      <c r="AH235" s="67"/>
      <c r="AI235" s="67"/>
      <c r="AJ235" s="67"/>
      <c r="AK235" s="67"/>
      <c r="AL235" s="78"/>
      <c r="AM235" s="79"/>
      <c r="AN235" s="79"/>
    </row>
    <row r="236" spans="1:40" x14ac:dyDescent="0.2">
      <c r="A236" s="72"/>
      <c r="B236" s="73"/>
      <c r="C236" s="73"/>
      <c r="D236" s="73"/>
      <c r="E236" s="73"/>
      <c r="F236" s="73"/>
      <c r="G236" s="73"/>
      <c r="H236" s="73"/>
      <c r="I236" s="64"/>
      <c r="J236" s="74"/>
      <c r="K236" s="74"/>
      <c r="L236" s="74"/>
      <c r="M236" s="74"/>
      <c r="N236" s="74"/>
      <c r="O236" s="74"/>
      <c r="P236" s="75"/>
      <c r="AG236" s="67"/>
      <c r="AH236" s="67"/>
      <c r="AI236" s="67"/>
      <c r="AJ236" s="67"/>
      <c r="AK236" s="67"/>
      <c r="AL236" s="78"/>
      <c r="AM236" s="79"/>
      <c r="AN236" s="79"/>
    </row>
    <row r="237" spans="1:40" x14ac:dyDescent="0.2">
      <c r="A237" s="72"/>
      <c r="B237" s="73"/>
      <c r="C237" s="73"/>
      <c r="D237" s="73"/>
      <c r="E237" s="73"/>
      <c r="F237" s="73"/>
      <c r="G237" s="73"/>
      <c r="H237" s="73"/>
      <c r="I237" s="64"/>
      <c r="J237" s="74"/>
      <c r="K237" s="74"/>
      <c r="L237" s="74"/>
      <c r="M237" s="74"/>
      <c r="N237" s="74"/>
      <c r="O237" s="74"/>
      <c r="P237" s="75"/>
      <c r="AG237" s="67"/>
      <c r="AH237" s="67"/>
      <c r="AI237" s="67"/>
      <c r="AJ237" s="67"/>
      <c r="AK237" s="67"/>
      <c r="AL237" s="78"/>
      <c r="AM237" s="79"/>
      <c r="AN237" s="79"/>
    </row>
    <row r="238" spans="1:40" x14ac:dyDescent="0.2">
      <c r="A238" s="72"/>
      <c r="B238" s="73"/>
      <c r="C238" s="73"/>
      <c r="D238" s="73"/>
      <c r="E238" s="73"/>
      <c r="F238" s="73"/>
      <c r="G238" s="73"/>
      <c r="H238" s="73"/>
      <c r="I238" s="64"/>
      <c r="J238" s="74"/>
      <c r="K238" s="74"/>
      <c r="L238" s="74"/>
      <c r="M238" s="74"/>
      <c r="N238" s="74"/>
      <c r="O238" s="74"/>
      <c r="P238" s="75"/>
      <c r="AG238" s="67"/>
      <c r="AH238" s="67"/>
      <c r="AI238" s="67"/>
      <c r="AJ238" s="67"/>
      <c r="AK238" s="67"/>
      <c r="AL238" s="78"/>
      <c r="AM238" s="79"/>
      <c r="AN238" s="79"/>
    </row>
    <row r="239" spans="1:40" x14ac:dyDescent="0.2">
      <c r="A239" s="72"/>
      <c r="B239" s="73"/>
      <c r="C239" s="73"/>
      <c r="D239" s="73"/>
      <c r="E239" s="73"/>
      <c r="F239" s="73"/>
      <c r="G239" s="73"/>
      <c r="H239" s="73"/>
      <c r="I239" s="64"/>
      <c r="J239" s="74"/>
      <c r="K239" s="74"/>
      <c r="L239" s="74"/>
      <c r="M239" s="74"/>
      <c r="N239" s="74"/>
      <c r="O239" s="74"/>
      <c r="P239" s="75"/>
      <c r="AG239" s="67"/>
      <c r="AH239" s="67"/>
      <c r="AI239" s="67"/>
      <c r="AJ239" s="67"/>
      <c r="AK239" s="67"/>
      <c r="AL239" s="78"/>
      <c r="AM239" s="79"/>
      <c r="AN239" s="79"/>
    </row>
    <row r="240" spans="1:40" x14ac:dyDescent="0.2">
      <c r="A240" s="72"/>
      <c r="B240" s="73"/>
      <c r="C240" s="73"/>
      <c r="D240" s="73"/>
      <c r="E240" s="73"/>
      <c r="F240" s="73"/>
      <c r="G240" s="73"/>
      <c r="H240" s="73"/>
      <c r="I240" s="64"/>
      <c r="J240" s="74"/>
      <c r="K240" s="74"/>
      <c r="L240" s="74"/>
      <c r="M240" s="74"/>
      <c r="N240" s="74"/>
      <c r="O240" s="74"/>
      <c r="P240" s="75"/>
      <c r="AG240" s="67"/>
      <c r="AH240" s="67"/>
      <c r="AI240" s="67"/>
      <c r="AJ240" s="67"/>
      <c r="AK240" s="67"/>
      <c r="AL240" s="78"/>
      <c r="AM240" s="79"/>
      <c r="AN240" s="79"/>
    </row>
    <row r="241" spans="1:40" x14ac:dyDescent="0.2">
      <c r="A241" s="72"/>
      <c r="B241" s="73"/>
      <c r="C241" s="73"/>
      <c r="D241" s="73"/>
      <c r="E241" s="73"/>
      <c r="F241" s="73"/>
      <c r="G241" s="73"/>
      <c r="H241" s="73"/>
      <c r="I241" s="64"/>
      <c r="J241" s="74"/>
      <c r="K241" s="74"/>
      <c r="L241" s="74"/>
      <c r="M241" s="74"/>
      <c r="N241" s="74"/>
      <c r="O241" s="74"/>
      <c r="P241" s="75"/>
      <c r="AG241" s="67"/>
      <c r="AH241" s="67"/>
      <c r="AI241" s="67"/>
      <c r="AJ241" s="67"/>
      <c r="AK241" s="67"/>
      <c r="AL241" s="78"/>
      <c r="AM241" s="79"/>
      <c r="AN241" s="79"/>
    </row>
    <row r="242" spans="1:40" x14ac:dyDescent="0.2">
      <c r="A242" s="72"/>
      <c r="B242" s="73"/>
      <c r="C242" s="73"/>
      <c r="D242" s="73"/>
      <c r="E242" s="73"/>
      <c r="F242" s="73"/>
      <c r="G242" s="73"/>
      <c r="H242" s="73"/>
      <c r="I242" s="64"/>
      <c r="J242" s="74"/>
      <c r="K242" s="74"/>
      <c r="L242" s="74"/>
      <c r="M242" s="74"/>
      <c r="N242" s="74"/>
      <c r="O242" s="74"/>
      <c r="P242" s="75"/>
      <c r="AG242" s="67"/>
      <c r="AH242" s="67"/>
      <c r="AI242" s="67"/>
      <c r="AJ242" s="67"/>
      <c r="AK242" s="67"/>
      <c r="AL242" s="78"/>
      <c r="AM242" s="79"/>
      <c r="AN242" s="79"/>
    </row>
    <row r="243" spans="1:40" x14ac:dyDescent="0.2">
      <c r="A243" s="72"/>
      <c r="B243" s="73"/>
      <c r="C243" s="73"/>
      <c r="D243" s="73"/>
      <c r="E243" s="73"/>
      <c r="F243" s="73"/>
      <c r="G243" s="73"/>
      <c r="H243" s="73"/>
      <c r="I243" s="64"/>
      <c r="J243" s="74"/>
      <c r="K243" s="74"/>
      <c r="L243" s="74"/>
      <c r="M243" s="74"/>
      <c r="N243" s="74"/>
      <c r="O243" s="74"/>
      <c r="P243" s="75"/>
      <c r="AG243" s="67"/>
      <c r="AH243" s="67"/>
      <c r="AI243" s="67"/>
      <c r="AJ243" s="67"/>
      <c r="AK243" s="67"/>
      <c r="AL243" s="78"/>
      <c r="AM243" s="79"/>
      <c r="AN243" s="79"/>
    </row>
    <row r="244" spans="1:40" x14ac:dyDescent="0.2">
      <c r="A244" s="72"/>
      <c r="B244" s="73"/>
      <c r="C244" s="73"/>
      <c r="D244" s="73"/>
      <c r="E244" s="73"/>
      <c r="F244" s="73"/>
      <c r="G244" s="73"/>
      <c r="H244" s="73"/>
      <c r="I244" s="64"/>
      <c r="J244" s="74"/>
      <c r="K244" s="74"/>
      <c r="L244" s="74"/>
      <c r="M244" s="74"/>
      <c r="N244" s="74"/>
      <c r="O244" s="74"/>
      <c r="P244" s="75"/>
      <c r="AG244" s="67"/>
      <c r="AH244" s="67"/>
      <c r="AI244" s="67"/>
      <c r="AJ244" s="67"/>
      <c r="AK244" s="67"/>
      <c r="AL244" s="78"/>
      <c r="AM244" s="79"/>
      <c r="AN244" s="79"/>
    </row>
    <row r="245" spans="1:40" x14ac:dyDescent="0.2">
      <c r="A245" s="72"/>
      <c r="B245" s="73"/>
      <c r="C245" s="73"/>
      <c r="D245" s="73"/>
      <c r="E245" s="73"/>
      <c r="F245" s="73"/>
      <c r="G245" s="73"/>
      <c r="H245" s="73"/>
      <c r="I245" s="64"/>
      <c r="J245" s="74"/>
      <c r="K245" s="74"/>
      <c r="L245" s="74"/>
      <c r="M245" s="74"/>
      <c r="N245" s="74"/>
      <c r="O245" s="74"/>
      <c r="P245" s="75"/>
      <c r="AG245" s="67"/>
      <c r="AH245" s="67"/>
      <c r="AI245" s="67"/>
      <c r="AJ245" s="67"/>
      <c r="AK245" s="67"/>
      <c r="AL245" s="78"/>
      <c r="AM245" s="79"/>
      <c r="AN245" s="79"/>
    </row>
    <row r="246" spans="1:40" x14ac:dyDescent="0.2">
      <c r="A246" s="72"/>
      <c r="B246" s="73"/>
      <c r="C246" s="73"/>
      <c r="D246" s="73"/>
      <c r="E246" s="73"/>
      <c r="F246" s="73"/>
      <c r="G246" s="73"/>
      <c r="H246" s="73"/>
      <c r="I246" s="64"/>
      <c r="J246" s="74"/>
      <c r="K246" s="74"/>
      <c r="L246" s="74"/>
      <c r="M246" s="74"/>
      <c r="N246" s="74"/>
      <c r="O246" s="74"/>
      <c r="P246" s="75"/>
      <c r="AG246" s="67"/>
      <c r="AH246" s="67"/>
      <c r="AI246" s="67"/>
      <c r="AJ246" s="67"/>
      <c r="AK246" s="67"/>
      <c r="AL246" s="78"/>
      <c r="AM246" s="79"/>
      <c r="AN246" s="79"/>
    </row>
    <row r="247" spans="1:40" x14ac:dyDescent="0.2">
      <c r="A247" s="72"/>
      <c r="B247" s="73"/>
      <c r="C247" s="73"/>
      <c r="D247" s="73"/>
      <c r="E247" s="73"/>
      <c r="F247" s="73"/>
      <c r="G247" s="73"/>
      <c r="H247" s="73"/>
      <c r="I247" s="64"/>
      <c r="J247" s="74"/>
      <c r="K247" s="74"/>
      <c r="L247" s="74"/>
      <c r="M247" s="74"/>
      <c r="N247" s="74"/>
      <c r="O247" s="74"/>
      <c r="P247" s="75"/>
      <c r="AG247" s="67"/>
      <c r="AH247" s="67"/>
      <c r="AI247" s="67"/>
      <c r="AJ247" s="67"/>
      <c r="AK247" s="67"/>
      <c r="AL247" s="78"/>
      <c r="AM247" s="79"/>
      <c r="AN247" s="79"/>
    </row>
    <row r="248" spans="1:40" x14ac:dyDescent="0.2">
      <c r="A248" s="72"/>
      <c r="B248" s="73"/>
      <c r="C248" s="73"/>
      <c r="D248" s="73"/>
      <c r="E248" s="73"/>
      <c r="F248" s="73"/>
      <c r="G248" s="73"/>
      <c r="H248" s="73"/>
      <c r="I248" s="64"/>
      <c r="J248" s="74"/>
      <c r="K248" s="74"/>
      <c r="L248" s="74"/>
      <c r="M248" s="74"/>
      <c r="N248" s="74"/>
      <c r="O248" s="74"/>
      <c r="P248" s="75"/>
      <c r="AG248" s="67"/>
      <c r="AH248" s="67"/>
      <c r="AI248" s="67"/>
      <c r="AJ248" s="67"/>
      <c r="AK248" s="67"/>
      <c r="AL248" s="78"/>
      <c r="AM248" s="79"/>
      <c r="AN248" s="79"/>
    </row>
    <row r="249" spans="1:40" x14ac:dyDescent="0.2">
      <c r="A249" s="72"/>
      <c r="B249" s="73"/>
      <c r="C249" s="73"/>
      <c r="D249" s="73"/>
      <c r="E249" s="73"/>
      <c r="F249" s="73"/>
      <c r="G249" s="73"/>
      <c r="H249" s="73"/>
      <c r="I249" s="64"/>
      <c r="J249" s="74"/>
      <c r="K249" s="74"/>
      <c r="L249" s="74"/>
      <c r="M249" s="74"/>
      <c r="N249" s="74"/>
      <c r="O249" s="74"/>
      <c r="P249" s="75"/>
      <c r="AG249" s="67"/>
      <c r="AH249" s="67"/>
      <c r="AI249" s="67"/>
      <c r="AJ249" s="67"/>
      <c r="AK249" s="67"/>
      <c r="AL249" s="78"/>
      <c r="AM249" s="79"/>
      <c r="AN249" s="79"/>
    </row>
    <row r="250" spans="1:40" x14ac:dyDescent="0.2">
      <c r="A250" s="72"/>
      <c r="B250" s="73"/>
      <c r="C250" s="73"/>
      <c r="D250" s="73"/>
      <c r="E250" s="73"/>
      <c r="F250" s="73"/>
      <c r="G250" s="73"/>
      <c r="H250" s="73"/>
      <c r="I250" s="64"/>
      <c r="J250" s="74"/>
      <c r="K250" s="74"/>
      <c r="L250" s="74"/>
      <c r="M250" s="74"/>
      <c r="N250" s="74"/>
      <c r="O250" s="74"/>
      <c r="P250" s="75"/>
      <c r="AG250" s="67"/>
      <c r="AH250" s="67"/>
      <c r="AI250" s="67"/>
      <c r="AJ250" s="67"/>
      <c r="AK250" s="67"/>
      <c r="AL250" s="78"/>
      <c r="AM250" s="79"/>
      <c r="AN250" s="79"/>
    </row>
    <row r="251" spans="1:40" x14ac:dyDescent="0.2">
      <c r="A251" s="72"/>
      <c r="B251" s="73"/>
      <c r="C251" s="73"/>
      <c r="D251" s="73"/>
      <c r="E251" s="73"/>
      <c r="F251" s="73"/>
      <c r="G251" s="73"/>
      <c r="H251" s="73"/>
      <c r="I251" s="64"/>
      <c r="J251" s="74"/>
      <c r="K251" s="74"/>
      <c r="L251" s="74"/>
      <c r="M251" s="74"/>
      <c r="N251" s="74"/>
      <c r="O251" s="74"/>
      <c r="P251" s="75"/>
      <c r="AG251" s="67"/>
      <c r="AH251" s="67"/>
      <c r="AI251" s="67"/>
      <c r="AJ251" s="67"/>
      <c r="AK251" s="67"/>
      <c r="AL251" s="78"/>
      <c r="AM251" s="79"/>
      <c r="AN251" s="79"/>
    </row>
    <row r="252" spans="1:40" x14ac:dyDescent="0.2">
      <c r="A252" s="72"/>
      <c r="B252" s="73"/>
      <c r="C252" s="73"/>
      <c r="D252" s="73"/>
      <c r="E252" s="73"/>
      <c r="F252" s="73"/>
      <c r="G252" s="73"/>
      <c r="H252" s="73"/>
      <c r="I252" s="64"/>
      <c r="J252" s="74"/>
      <c r="K252" s="74"/>
      <c r="L252" s="74"/>
      <c r="M252" s="74"/>
      <c r="N252" s="74"/>
      <c r="O252" s="74"/>
      <c r="P252" s="75"/>
      <c r="AG252" s="67"/>
      <c r="AH252" s="67"/>
      <c r="AI252" s="67"/>
      <c r="AJ252" s="67"/>
      <c r="AK252" s="67"/>
      <c r="AL252" s="78"/>
      <c r="AM252" s="79"/>
      <c r="AN252" s="79"/>
    </row>
    <row r="253" spans="1:40" x14ac:dyDescent="0.2">
      <c r="A253" s="72"/>
      <c r="B253" s="73"/>
      <c r="C253" s="73"/>
      <c r="D253" s="73"/>
      <c r="E253" s="73"/>
      <c r="F253" s="73"/>
      <c r="G253" s="73"/>
      <c r="H253" s="73"/>
      <c r="I253" s="64"/>
      <c r="J253" s="74"/>
      <c r="K253" s="74"/>
      <c r="L253" s="74"/>
      <c r="M253" s="74"/>
      <c r="N253" s="74"/>
      <c r="O253" s="74"/>
      <c r="P253" s="75"/>
      <c r="AG253" s="67"/>
      <c r="AH253" s="67"/>
      <c r="AI253" s="67"/>
      <c r="AJ253" s="67"/>
      <c r="AK253" s="67"/>
      <c r="AL253" s="78"/>
      <c r="AM253" s="79"/>
      <c r="AN253" s="79"/>
    </row>
    <row r="254" spans="1:40" x14ac:dyDescent="0.2">
      <c r="A254" s="72"/>
      <c r="B254" s="73"/>
      <c r="C254" s="73"/>
      <c r="D254" s="73"/>
      <c r="E254" s="73"/>
      <c r="F254" s="73"/>
      <c r="G254" s="73"/>
      <c r="H254" s="73"/>
      <c r="I254" s="64"/>
      <c r="J254" s="74"/>
      <c r="K254" s="74"/>
      <c r="L254" s="74"/>
      <c r="M254" s="74"/>
      <c r="N254" s="74"/>
      <c r="O254" s="74"/>
      <c r="P254" s="75"/>
      <c r="AG254" s="67"/>
      <c r="AH254" s="67"/>
      <c r="AI254" s="67"/>
      <c r="AJ254" s="67"/>
      <c r="AK254" s="67"/>
      <c r="AL254" s="78"/>
      <c r="AM254" s="79"/>
      <c r="AN254" s="79"/>
    </row>
    <row r="255" spans="1:40" x14ac:dyDescent="0.2">
      <c r="A255" s="72"/>
      <c r="B255" s="73"/>
      <c r="C255" s="73"/>
      <c r="D255" s="73"/>
      <c r="E255" s="73"/>
      <c r="F255" s="73"/>
      <c r="G255" s="73"/>
      <c r="H255" s="73"/>
      <c r="I255" s="64"/>
      <c r="J255" s="74"/>
      <c r="K255" s="74"/>
      <c r="L255" s="74"/>
      <c r="M255" s="74"/>
      <c r="N255" s="74"/>
      <c r="O255" s="74"/>
      <c r="P255" s="75"/>
      <c r="AG255" s="67"/>
      <c r="AH255" s="67"/>
      <c r="AI255" s="67"/>
      <c r="AJ255" s="67"/>
      <c r="AK255" s="67"/>
      <c r="AL255" s="78"/>
      <c r="AM255" s="79"/>
      <c r="AN255" s="79"/>
    </row>
    <row r="256" spans="1:40" x14ac:dyDescent="0.2">
      <c r="A256" s="72"/>
      <c r="B256" s="73"/>
      <c r="C256" s="73"/>
      <c r="D256" s="73"/>
      <c r="E256" s="73"/>
      <c r="F256" s="73"/>
      <c r="G256" s="73"/>
      <c r="H256" s="73"/>
      <c r="I256" s="64"/>
      <c r="J256" s="74"/>
      <c r="K256" s="74"/>
      <c r="L256" s="74"/>
      <c r="M256" s="74"/>
      <c r="N256" s="74"/>
      <c r="O256" s="74"/>
      <c r="P256" s="75"/>
      <c r="AG256" s="67"/>
      <c r="AH256" s="67"/>
      <c r="AI256" s="67"/>
      <c r="AJ256" s="67"/>
      <c r="AK256" s="67"/>
      <c r="AL256" s="78"/>
      <c r="AM256" s="79"/>
      <c r="AN256" s="79"/>
    </row>
    <row r="257" spans="1:40" x14ac:dyDescent="0.2">
      <c r="A257" s="72"/>
      <c r="B257" s="73"/>
      <c r="C257" s="73"/>
      <c r="D257" s="73"/>
      <c r="E257" s="73"/>
      <c r="F257" s="73"/>
      <c r="G257" s="73"/>
      <c r="H257" s="73"/>
      <c r="I257" s="64"/>
      <c r="J257" s="74"/>
      <c r="K257" s="74"/>
      <c r="L257" s="74"/>
      <c r="M257" s="74"/>
      <c r="N257" s="74"/>
      <c r="O257" s="74"/>
      <c r="P257" s="75"/>
      <c r="AG257" s="67"/>
      <c r="AH257" s="67"/>
      <c r="AI257" s="67"/>
      <c r="AJ257" s="67"/>
      <c r="AK257" s="67"/>
      <c r="AL257" s="78"/>
      <c r="AM257" s="79"/>
      <c r="AN257" s="79"/>
    </row>
    <row r="258" spans="1:40" x14ac:dyDescent="0.2">
      <c r="A258" s="72"/>
      <c r="B258" s="73"/>
      <c r="C258" s="73"/>
      <c r="D258" s="73"/>
      <c r="E258" s="73"/>
      <c r="F258" s="73"/>
      <c r="G258" s="73"/>
      <c r="H258" s="73"/>
      <c r="I258" s="64"/>
      <c r="J258" s="74"/>
      <c r="K258" s="74"/>
      <c r="L258" s="74"/>
      <c r="M258" s="74"/>
      <c r="N258" s="74"/>
      <c r="O258" s="74"/>
      <c r="P258" s="75"/>
      <c r="AG258" s="67"/>
      <c r="AH258" s="67"/>
      <c r="AI258" s="67"/>
      <c r="AJ258" s="67"/>
      <c r="AK258" s="67"/>
      <c r="AL258" s="78"/>
      <c r="AM258" s="79"/>
      <c r="AN258" s="79"/>
    </row>
    <row r="259" spans="1:40" x14ac:dyDescent="0.2">
      <c r="A259" s="72"/>
      <c r="B259" s="73"/>
      <c r="C259" s="73"/>
      <c r="D259" s="73"/>
      <c r="E259" s="73"/>
      <c r="F259" s="73"/>
      <c r="G259" s="73"/>
      <c r="H259" s="73"/>
      <c r="I259" s="64"/>
      <c r="J259" s="74"/>
      <c r="K259" s="74"/>
      <c r="L259" s="74"/>
      <c r="M259" s="74"/>
      <c r="N259" s="74"/>
      <c r="O259" s="74"/>
      <c r="P259" s="75"/>
      <c r="AG259" s="67"/>
      <c r="AH259" s="67"/>
      <c r="AI259" s="67"/>
      <c r="AJ259" s="67"/>
      <c r="AK259" s="67"/>
      <c r="AL259" s="78"/>
      <c r="AM259" s="79"/>
      <c r="AN259" s="79"/>
    </row>
    <row r="260" spans="1:40" x14ac:dyDescent="0.2">
      <c r="A260" s="72"/>
      <c r="B260" s="73"/>
      <c r="C260" s="73"/>
      <c r="D260" s="73"/>
      <c r="E260" s="73"/>
      <c r="F260" s="73"/>
      <c r="G260" s="73"/>
      <c r="H260" s="73"/>
      <c r="I260" s="64"/>
      <c r="J260" s="74"/>
      <c r="K260" s="74"/>
      <c r="L260" s="74"/>
      <c r="M260" s="74"/>
      <c r="N260" s="74"/>
      <c r="O260" s="74"/>
      <c r="P260" s="75"/>
      <c r="AG260" s="67"/>
      <c r="AH260" s="67"/>
      <c r="AI260" s="67"/>
      <c r="AJ260" s="67"/>
      <c r="AK260" s="67"/>
      <c r="AL260" s="78"/>
      <c r="AM260" s="79"/>
      <c r="AN260" s="79"/>
    </row>
    <row r="261" spans="1:40" x14ac:dyDescent="0.2">
      <c r="A261" s="72"/>
      <c r="B261" s="73"/>
      <c r="C261" s="73"/>
      <c r="D261" s="73"/>
      <c r="E261" s="73"/>
      <c r="F261" s="73"/>
      <c r="G261" s="73"/>
      <c r="H261" s="73"/>
      <c r="I261" s="64"/>
      <c r="J261" s="74"/>
      <c r="K261" s="74"/>
      <c r="L261" s="74"/>
      <c r="M261" s="74"/>
      <c r="N261" s="74"/>
      <c r="O261" s="74"/>
      <c r="P261" s="75"/>
      <c r="AG261" s="67"/>
      <c r="AH261" s="67"/>
      <c r="AI261" s="67"/>
      <c r="AJ261" s="67"/>
      <c r="AK261" s="67"/>
      <c r="AL261" s="78"/>
      <c r="AM261" s="79"/>
      <c r="AN261" s="79"/>
    </row>
    <row r="262" spans="1:40" x14ac:dyDescent="0.2">
      <c r="A262" s="72"/>
      <c r="B262" s="73"/>
      <c r="C262" s="73"/>
      <c r="D262" s="73"/>
      <c r="E262" s="73"/>
      <c r="F262" s="73"/>
      <c r="G262" s="73"/>
      <c r="H262" s="73"/>
      <c r="I262" s="64"/>
      <c r="J262" s="74"/>
      <c r="K262" s="74"/>
      <c r="L262" s="74"/>
      <c r="M262" s="74"/>
      <c r="N262" s="74"/>
      <c r="O262" s="74"/>
      <c r="P262" s="75"/>
      <c r="AG262" s="67"/>
      <c r="AH262" s="67"/>
      <c r="AI262" s="67"/>
      <c r="AJ262" s="67"/>
      <c r="AK262" s="67"/>
      <c r="AL262" s="78"/>
      <c r="AM262" s="79"/>
      <c r="AN262" s="79"/>
    </row>
    <row r="263" spans="1:40" x14ac:dyDescent="0.2">
      <c r="A263" s="72"/>
      <c r="B263" s="73"/>
      <c r="C263" s="73"/>
      <c r="D263" s="73"/>
      <c r="E263" s="73"/>
      <c r="F263" s="73"/>
      <c r="G263" s="73"/>
      <c r="H263" s="73"/>
      <c r="I263" s="64"/>
      <c r="J263" s="74"/>
      <c r="K263" s="74"/>
      <c r="L263" s="74"/>
      <c r="M263" s="74"/>
      <c r="N263" s="74"/>
      <c r="O263" s="74"/>
      <c r="P263" s="75"/>
      <c r="AG263" s="67"/>
      <c r="AH263" s="67"/>
      <c r="AI263" s="67"/>
      <c r="AJ263" s="67"/>
      <c r="AK263" s="67"/>
      <c r="AL263" s="78"/>
      <c r="AM263" s="79"/>
      <c r="AN263" s="79"/>
    </row>
    <row r="264" spans="1:40" x14ac:dyDescent="0.2">
      <c r="A264" s="72"/>
      <c r="B264" s="73"/>
      <c r="C264" s="73"/>
      <c r="D264" s="73"/>
      <c r="E264" s="73"/>
      <c r="F264" s="73"/>
      <c r="G264" s="73"/>
      <c r="H264" s="73"/>
      <c r="I264" s="64"/>
      <c r="J264" s="74"/>
      <c r="K264" s="74"/>
      <c r="L264" s="74"/>
      <c r="M264" s="74"/>
      <c r="N264" s="74"/>
      <c r="O264" s="74"/>
      <c r="P264" s="75"/>
      <c r="AG264" s="67"/>
      <c r="AH264" s="67"/>
      <c r="AI264" s="67"/>
      <c r="AJ264" s="67"/>
      <c r="AK264" s="67"/>
      <c r="AL264" s="78"/>
      <c r="AM264" s="79"/>
      <c r="AN264" s="79"/>
    </row>
    <row r="265" spans="1:40" x14ac:dyDescent="0.2">
      <c r="A265" s="72"/>
      <c r="B265" s="73"/>
      <c r="C265" s="73"/>
      <c r="D265" s="73"/>
      <c r="E265" s="73"/>
      <c r="F265" s="73"/>
      <c r="G265" s="73"/>
      <c r="H265" s="73"/>
      <c r="I265" s="64"/>
      <c r="J265" s="74"/>
      <c r="K265" s="74"/>
      <c r="L265" s="74"/>
      <c r="M265" s="74"/>
      <c r="N265" s="74"/>
      <c r="O265" s="74"/>
      <c r="P265" s="75"/>
      <c r="AG265" s="67"/>
      <c r="AH265" s="67"/>
      <c r="AI265" s="67"/>
      <c r="AJ265" s="67"/>
      <c r="AK265" s="67"/>
      <c r="AL265" s="78"/>
      <c r="AM265" s="79"/>
      <c r="AN265" s="79"/>
    </row>
    <row r="266" spans="1:40" x14ac:dyDescent="0.2">
      <c r="A266" s="72"/>
      <c r="B266" s="73"/>
      <c r="C266" s="73"/>
      <c r="D266" s="73"/>
      <c r="E266" s="73"/>
      <c r="F266" s="73"/>
      <c r="G266" s="73"/>
      <c r="H266" s="73"/>
      <c r="I266" s="64"/>
      <c r="J266" s="74"/>
      <c r="K266" s="74"/>
      <c r="L266" s="74"/>
      <c r="M266" s="74"/>
      <c r="N266" s="74"/>
      <c r="O266" s="74"/>
      <c r="P266" s="75"/>
      <c r="AG266" s="67"/>
      <c r="AH266" s="67"/>
      <c r="AI266" s="67"/>
      <c r="AJ266" s="67"/>
      <c r="AK266" s="67"/>
      <c r="AL266" s="78"/>
      <c r="AM266" s="79"/>
      <c r="AN266" s="79"/>
    </row>
    <row r="267" spans="1:40" x14ac:dyDescent="0.2">
      <c r="A267" s="72"/>
      <c r="B267" s="73"/>
      <c r="C267" s="73"/>
      <c r="D267" s="73"/>
      <c r="E267" s="73"/>
      <c r="F267" s="73"/>
      <c r="G267" s="73"/>
      <c r="H267" s="73"/>
      <c r="I267" s="64"/>
      <c r="J267" s="74"/>
      <c r="K267" s="74"/>
      <c r="L267" s="74"/>
      <c r="M267" s="74"/>
      <c r="N267" s="74"/>
      <c r="O267" s="74"/>
      <c r="P267" s="75"/>
      <c r="AG267" s="67"/>
      <c r="AH267" s="67"/>
      <c r="AI267" s="67"/>
      <c r="AJ267" s="67"/>
      <c r="AK267" s="67"/>
      <c r="AL267" s="78"/>
      <c r="AM267" s="79"/>
      <c r="AN267" s="79"/>
    </row>
    <row r="268" spans="1:40" x14ac:dyDescent="0.2">
      <c r="A268" s="72"/>
      <c r="B268" s="73"/>
      <c r="C268" s="73"/>
      <c r="D268" s="73"/>
      <c r="E268" s="73"/>
      <c r="F268" s="73"/>
      <c r="G268" s="73"/>
      <c r="H268" s="73"/>
      <c r="I268" s="64"/>
      <c r="J268" s="74"/>
      <c r="K268" s="74"/>
      <c r="L268" s="74"/>
      <c r="M268" s="74"/>
      <c r="N268" s="74"/>
      <c r="O268" s="74"/>
      <c r="P268" s="75"/>
      <c r="AG268" s="67"/>
      <c r="AH268" s="67"/>
      <c r="AI268" s="67"/>
      <c r="AJ268" s="67"/>
      <c r="AK268" s="67"/>
      <c r="AL268" s="78"/>
      <c r="AM268" s="79"/>
      <c r="AN268" s="79"/>
    </row>
    <row r="269" spans="1:40" x14ac:dyDescent="0.2">
      <c r="A269" s="72"/>
      <c r="B269" s="73"/>
      <c r="C269" s="73"/>
      <c r="D269" s="73"/>
      <c r="E269" s="73"/>
      <c r="F269" s="73"/>
      <c r="G269" s="73"/>
      <c r="H269" s="73"/>
      <c r="I269" s="64"/>
      <c r="J269" s="74"/>
      <c r="K269" s="74"/>
      <c r="L269" s="74"/>
      <c r="M269" s="74"/>
      <c r="N269" s="74"/>
      <c r="O269" s="74"/>
      <c r="P269" s="75"/>
      <c r="AG269" s="67"/>
      <c r="AH269" s="67"/>
      <c r="AI269" s="67"/>
      <c r="AJ269" s="67"/>
      <c r="AK269" s="67"/>
      <c r="AL269" s="78"/>
      <c r="AM269" s="79"/>
      <c r="AN269" s="79"/>
    </row>
    <row r="270" spans="1:40" x14ac:dyDescent="0.2">
      <c r="A270" s="72"/>
      <c r="B270" s="73"/>
      <c r="C270" s="73"/>
      <c r="D270" s="73"/>
      <c r="E270" s="73"/>
      <c r="F270" s="73"/>
      <c r="G270" s="73"/>
      <c r="H270" s="73"/>
      <c r="I270" s="64"/>
      <c r="J270" s="74"/>
      <c r="K270" s="74"/>
      <c r="L270" s="74"/>
      <c r="M270" s="74"/>
      <c r="N270" s="74"/>
      <c r="O270" s="74"/>
      <c r="P270" s="75"/>
      <c r="AG270" s="67"/>
      <c r="AH270" s="67"/>
      <c r="AI270" s="67"/>
      <c r="AJ270" s="67"/>
      <c r="AK270" s="67"/>
      <c r="AL270" s="78"/>
      <c r="AM270" s="79"/>
      <c r="AN270" s="79"/>
    </row>
    <row r="271" spans="1:40" x14ac:dyDescent="0.2">
      <c r="A271" s="72"/>
      <c r="B271" s="73"/>
      <c r="C271" s="73"/>
      <c r="D271" s="73"/>
      <c r="E271" s="73"/>
      <c r="F271" s="73"/>
      <c r="G271" s="73"/>
      <c r="H271" s="73"/>
      <c r="I271" s="64"/>
      <c r="J271" s="74"/>
      <c r="K271" s="74"/>
      <c r="L271" s="74"/>
      <c r="M271" s="74"/>
      <c r="N271" s="74"/>
      <c r="O271" s="74"/>
      <c r="P271" s="75"/>
      <c r="AG271" s="67"/>
      <c r="AH271" s="67"/>
      <c r="AI271" s="67"/>
      <c r="AJ271" s="67"/>
      <c r="AK271" s="67"/>
      <c r="AL271" s="78"/>
      <c r="AM271" s="79"/>
      <c r="AN271" s="79"/>
    </row>
    <row r="272" spans="1:40" x14ac:dyDescent="0.2">
      <c r="A272" s="72"/>
      <c r="B272" s="73"/>
      <c r="C272" s="73"/>
      <c r="D272" s="73"/>
      <c r="E272" s="73"/>
      <c r="F272" s="73"/>
      <c r="G272" s="73"/>
      <c r="H272" s="73"/>
      <c r="I272" s="64"/>
      <c r="J272" s="74"/>
      <c r="K272" s="74"/>
      <c r="L272" s="74"/>
      <c r="M272" s="74"/>
      <c r="N272" s="74"/>
      <c r="O272" s="74"/>
      <c r="P272" s="75"/>
      <c r="AG272" s="67"/>
      <c r="AH272" s="67"/>
      <c r="AI272" s="67"/>
      <c r="AJ272" s="67"/>
      <c r="AK272" s="67"/>
      <c r="AL272" s="78"/>
      <c r="AM272" s="79"/>
      <c r="AN272" s="79"/>
    </row>
    <row r="273" spans="1:40" x14ac:dyDescent="0.2">
      <c r="A273" s="72"/>
      <c r="B273" s="73"/>
      <c r="C273" s="73"/>
      <c r="D273" s="73"/>
      <c r="E273" s="73"/>
      <c r="F273" s="73"/>
      <c r="G273" s="73"/>
      <c r="H273" s="73"/>
      <c r="I273" s="64"/>
      <c r="J273" s="74"/>
      <c r="K273" s="74"/>
      <c r="L273" s="74"/>
      <c r="M273" s="74"/>
      <c r="N273" s="74"/>
      <c r="O273" s="74"/>
      <c r="P273" s="75"/>
      <c r="AG273" s="67"/>
      <c r="AH273" s="67"/>
      <c r="AI273" s="67"/>
      <c r="AJ273" s="67"/>
      <c r="AK273" s="67"/>
      <c r="AL273" s="78"/>
      <c r="AM273" s="79"/>
      <c r="AN273" s="79"/>
    </row>
    <row r="274" spans="1:40" x14ac:dyDescent="0.2">
      <c r="A274" s="72"/>
      <c r="B274" s="73"/>
      <c r="C274" s="73"/>
      <c r="D274" s="73"/>
      <c r="E274" s="73"/>
      <c r="F274" s="73"/>
      <c r="G274" s="73"/>
      <c r="H274" s="73"/>
      <c r="I274" s="64"/>
      <c r="J274" s="74"/>
      <c r="K274" s="74"/>
      <c r="L274" s="74"/>
      <c r="M274" s="74"/>
      <c r="N274" s="74"/>
      <c r="O274" s="74"/>
      <c r="P274" s="75"/>
      <c r="AG274" s="67"/>
      <c r="AH274" s="67"/>
      <c r="AI274" s="67"/>
      <c r="AJ274" s="67"/>
      <c r="AK274" s="67"/>
      <c r="AL274" s="78"/>
      <c r="AM274" s="79"/>
      <c r="AN274" s="79"/>
    </row>
    <row r="275" spans="1:40" x14ac:dyDescent="0.2">
      <c r="A275" s="72"/>
      <c r="B275" s="73"/>
      <c r="C275" s="73"/>
      <c r="D275" s="73"/>
      <c r="E275" s="73"/>
      <c r="F275" s="73"/>
      <c r="G275" s="73"/>
      <c r="H275" s="73"/>
      <c r="I275" s="64"/>
      <c r="J275" s="74"/>
      <c r="K275" s="74"/>
      <c r="L275" s="74"/>
      <c r="M275" s="74"/>
      <c r="N275" s="74"/>
      <c r="O275" s="74"/>
      <c r="P275" s="75"/>
      <c r="AG275" s="67"/>
      <c r="AH275" s="67"/>
      <c r="AI275" s="67"/>
      <c r="AJ275" s="67"/>
      <c r="AK275" s="67"/>
      <c r="AL275" s="78"/>
      <c r="AM275" s="79"/>
      <c r="AN275" s="79"/>
    </row>
    <row r="276" spans="1:40" x14ac:dyDescent="0.2">
      <c r="A276" s="72"/>
      <c r="B276" s="73"/>
      <c r="C276" s="73"/>
      <c r="D276" s="73"/>
      <c r="E276" s="73"/>
      <c r="F276" s="73"/>
      <c r="G276" s="73"/>
      <c r="H276" s="73"/>
      <c r="I276" s="64"/>
      <c r="J276" s="74"/>
      <c r="K276" s="74"/>
      <c r="L276" s="74"/>
      <c r="M276" s="74"/>
      <c r="N276" s="74"/>
      <c r="O276" s="74"/>
      <c r="P276" s="75"/>
      <c r="AG276" s="67"/>
      <c r="AH276" s="67"/>
      <c r="AI276" s="67"/>
      <c r="AJ276" s="67"/>
      <c r="AK276" s="67"/>
      <c r="AL276" s="78"/>
      <c r="AM276" s="79"/>
      <c r="AN276" s="79"/>
    </row>
    <row r="277" spans="1:40" x14ac:dyDescent="0.2">
      <c r="A277" s="72"/>
      <c r="B277" s="73"/>
      <c r="C277" s="73"/>
      <c r="D277" s="73"/>
      <c r="E277" s="73"/>
      <c r="F277" s="73"/>
      <c r="G277" s="73"/>
      <c r="H277" s="73"/>
      <c r="I277" s="64"/>
      <c r="J277" s="74"/>
      <c r="K277" s="74"/>
      <c r="L277" s="74"/>
      <c r="M277" s="74"/>
      <c r="N277" s="74"/>
      <c r="O277" s="74"/>
      <c r="P277" s="75"/>
      <c r="AG277" s="67"/>
      <c r="AH277" s="67"/>
      <c r="AI277" s="67"/>
      <c r="AJ277" s="67"/>
      <c r="AK277" s="67"/>
      <c r="AL277" s="78"/>
      <c r="AM277" s="79"/>
      <c r="AN277" s="79"/>
    </row>
    <row r="278" spans="1:40" x14ac:dyDescent="0.2">
      <c r="A278" s="72"/>
      <c r="B278" s="73"/>
      <c r="C278" s="73"/>
      <c r="D278" s="73"/>
      <c r="E278" s="73"/>
      <c r="F278" s="73"/>
      <c r="G278" s="73"/>
      <c r="H278" s="73"/>
      <c r="I278" s="64"/>
      <c r="J278" s="74"/>
      <c r="K278" s="74"/>
      <c r="L278" s="74"/>
      <c r="M278" s="74"/>
      <c r="N278" s="74"/>
      <c r="O278" s="74"/>
      <c r="P278" s="75"/>
      <c r="AG278" s="67"/>
      <c r="AH278" s="67"/>
      <c r="AI278" s="67"/>
      <c r="AJ278" s="67"/>
      <c r="AK278" s="67"/>
      <c r="AL278" s="78"/>
      <c r="AM278" s="79"/>
      <c r="AN278" s="79"/>
    </row>
    <row r="279" spans="1:40" x14ac:dyDescent="0.2">
      <c r="A279" s="72"/>
      <c r="B279" s="73"/>
      <c r="C279" s="73"/>
      <c r="D279" s="73"/>
      <c r="E279" s="73"/>
      <c r="F279" s="73"/>
      <c r="G279" s="73"/>
      <c r="H279" s="73"/>
      <c r="I279" s="64"/>
      <c r="J279" s="74"/>
      <c r="K279" s="74"/>
      <c r="L279" s="74"/>
      <c r="M279" s="74"/>
      <c r="N279" s="74"/>
      <c r="O279" s="74"/>
      <c r="P279" s="75"/>
      <c r="AG279" s="67"/>
      <c r="AH279" s="67"/>
      <c r="AI279" s="67"/>
      <c r="AJ279" s="67"/>
      <c r="AK279" s="67"/>
      <c r="AL279" s="78"/>
      <c r="AM279" s="79"/>
      <c r="AN279" s="79"/>
    </row>
    <row r="280" spans="1:40" x14ac:dyDescent="0.2">
      <c r="A280" s="72"/>
      <c r="B280" s="73"/>
      <c r="C280" s="73"/>
      <c r="D280" s="73"/>
      <c r="E280" s="73"/>
      <c r="F280" s="73"/>
      <c r="G280" s="73"/>
      <c r="H280" s="73"/>
      <c r="I280" s="64"/>
      <c r="J280" s="74"/>
      <c r="K280" s="74"/>
      <c r="L280" s="74"/>
      <c r="M280" s="74"/>
      <c r="N280" s="74"/>
      <c r="O280" s="74"/>
      <c r="P280" s="75"/>
      <c r="AG280" s="67"/>
      <c r="AH280" s="67"/>
      <c r="AI280" s="67"/>
      <c r="AJ280" s="67"/>
      <c r="AK280" s="67"/>
      <c r="AL280" s="78"/>
      <c r="AM280" s="79"/>
      <c r="AN280" s="79"/>
    </row>
    <row r="281" spans="1:40" x14ac:dyDescent="0.2">
      <c r="A281" s="72"/>
      <c r="B281" s="73"/>
      <c r="C281" s="73"/>
      <c r="D281" s="73"/>
      <c r="E281" s="73"/>
      <c r="F281" s="73"/>
      <c r="G281" s="73"/>
      <c r="H281" s="73"/>
      <c r="I281" s="64"/>
      <c r="J281" s="74"/>
      <c r="K281" s="74"/>
      <c r="L281" s="74"/>
      <c r="M281" s="74"/>
      <c r="N281" s="74"/>
      <c r="O281" s="74"/>
      <c r="P281" s="75"/>
      <c r="AG281" s="67"/>
      <c r="AH281" s="67"/>
      <c r="AI281" s="67"/>
      <c r="AJ281" s="67"/>
      <c r="AK281" s="67"/>
      <c r="AL281" s="78"/>
      <c r="AM281" s="79"/>
      <c r="AN281" s="79"/>
    </row>
    <row r="282" spans="1:40" x14ac:dyDescent="0.2">
      <c r="A282" s="72"/>
      <c r="B282" s="73"/>
      <c r="C282" s="73"/>
      <c r="D282" s="73"/>
      <c r="E282" s="73"/>
      <c r="F282" s="73"/>
      <c r="G282" s="73"/>
      <c r="H282" s="73"/>
      <c r="I282" s="64"/>
      <c r="J282" s="74"/>
      <c r="K282" s="74"/>
      <c r="L282" s="74"/>
      <c r="M282" s="74"/>
      <c r="N282" s="74"/>
      <c r="O282" s="74"/>
      <c r="P282" s="75"/>
      <c r="AG282" s="67"/>
      <c r="AH282" s="67"/>
      <c r="AI282" s="67"/>
      <c r="AJ282" s="67"/>
      <c r="AK282" s="67"/>
      <c r="AL282" s="78"/>
      <c r="AM282" s="79"/>
      <c r="AN282" s="79"/>
    </row>
    <row r="283" spans="1:40" x14ac:dyDescent="0.2">
      <c r="A283" s="72"/>
      <c r="B283" s="73"/>
      <c r="C283" s="73"/>
      <c r="D283" s="73"/>
      <c r="E283" s="73"/>
      <c r="F283" s="73"/>
      <c r="G283" s="73"/>
      <c r="H283" s="73"/>
      <c r="I283" s="64"/>
      <c r="J283" s="74"/>
      <c r="K283" s="74"/>
      <c r="L283" s="74"/>
      <c r="M283" s="74"/>
      <c r="N283" s="74"/>
      <c r="O283" s="74"/>
      <c r="P283" s="75"/>
      <c r="AG283" s="67"/>
      <c r="AH283" s="67"/>
      <c r="AI283" s="67"/>
      <c r="AJ283" s="67"/>
      <c r="AK283" s="67"/>
      <c r="AL283" s="78"/>
      <c r="AM283" s="79"/>
      <c r="AN283" s="79"/>
    </row>
    <row r="284" spans="1:40" x14ac:dyDescent="0.2">
      <c r="A284" s="72"/>
      <c r="B284" s="73"/>
      <c r="C284" s="73"/>
      <c r="D284" s="73"/>
      <c r="E284" s="73"/>
      <c r="F284" s="73"/>
      <c r="G284" s="73"/>
      <c r="H284" s="73"/>
      <c r="I284" s="64"/>
      <c r="J284" s="74"/>
      <c r="K284" s="74"/>
      <c r="L284" s="74"/>
      <c r="M284" s="74"/>
      <c r="N284" s="74"/>
      <c r="O284" s="74"/>
      <c r="P284" s="75"/>
      <c r="AG284" s="67"/>
      <c r="AH284" s="67"/>
      <c r="AI284" s="67"/>
      <c r="AJ284" s="67"/>
      <c r="AK284" s="67"/>
      <c r="AL284" s="78"/>
      <c r="AM284" s="79"/>
      <c r="AN284" s="79"/>
    </row>
    <row r="285" spans="1:40" x14ac:dyDescent="0.2">
      <c r="A285" s="72"/>
      <c r="B285" s="73"/>
      <c r="C285" s="73"/>
      <c r="D285" s="73"/>
      <c r="E285" s="73"/>
      <c r="F285" s="73"/>
      <c r="G285" s="73"/>
      <c r="H285" s="73"/>
      <c r="I285" s="64"/>
      <c r="J285" s="74"/>
      <c r="K285" s="74"/>
      <c r="L285" s="74"/>
      <c r="M285" s="74"/>
      <c r="N285" s="74"/>
      <c r="O285" s="74"/>
      <c r="P285" s="75"/>
      <c r="AG285" s="67"/>
      <c r="AH285" s="67"/>
      <c r="AI285" s="67"/>
      <c r="AJ285" s="67"/>
      <c r="AK285" s="67"/>
      <c r="AL285" s="78"/>
      <c r="AM285" s="79"/>
      <c r="AN285" s="79"/>
    </row>
    <row r="286" spans="1:40" x14ac:dyDescent="0.2">
      <c r="A286" s="72"/>
      <c r="B286" s="73"/>
      <c r="C286" s="73"/>
      <c r="D286" s="73"/>
      <c r="E286" s="73"/>
      <c r="F286" s="73"/>
      <c r="G286" s="73"/>
      <c r="H286" s="73"/>
      <c r="I286" s="64"/>
      <c r="J286" s="74"/>
      <c r="K286" s="74"/>
      <c r="L286" s="74"/>
      <c r="M286" s="74"/>
      <c r="N286" s="74"/>
      <c r="O286" s="74"/>
      <c r="P286" s="75"/>
      <c r="AG286" s="67"/>
      <c r="AH286" s="67"/>
      <c r="AI286" s="67"/>
      <c r="AJ286" s="67"/>
      <c r="AK286" s="67"/>
      <c r="AL286" s="78"/>
      <c r="AM286" s="79"/>
      <c r="AN286" s="79"/>
    </row>
    <row r="287" spans="1:40" x14ac:dyDescent="0.2">
      <c r="A287" s="72"/>
      <c r="B287" s="73"/>
      <c r="C287" s="73"/>
      <c r="D287" s="73"/>
      <c r="E287" s="73"/>
      <c r="F287" s="73"/>
      <c r="G287" s="73"/>
      <c r="H287" s="73"/>
      <c r="I287" s="64"/>
      <c r="J287" s="74"/>
      <c r="K287" s="74"/>
      <c r="L287" s="74"/>
      <c r="M287" s="74"/>
      <c r="N287" s="74"/>
      <c r="O287" s="74"/>
      <c r="P287" s="75"/>
      <c r="AG287" s="67"/>
      <c r="AH287" s="67"/>
      <c r="AI287" s="67"/>
      <c r="AJ287" s="67"/>
      <c r="AK287" s="67"/>
      <c r="AL287" s="78"/>
      <c r="AM287" s="79"/>
      <c r="AN287" s="79"/>
    </row>
    <row r="288" spans="1:40" x14ac:dyDescent="0.2">
      <c r="A288" s="72"/>
      <c r="B288" s="73"/>
      <c r="C288" s="73"/>
      <c r="D288" s="73"/>
      <c r="E288" s="73"/>
      <c r="F288" s="73"/>
      <c r="G288" s="73"/>
      <c r="H288" s="73"/>
      <c r="I288" s="64"/>
      <c r="J288" s="74"/>
      <c r="K288" s="74"/>
      <c r="L288" s="74"/>
      <c r="M288" s="74"/>
      <c r="N288" s="74"/>
      <c r="O288" s="74"/>
      <c r="P288" s="75"/>
      <c r="AG288" s="67"/>
      <c r="AH288" s="67"/>
      <c r="AI288" s="67"/>
      <c r="AJ288" s="67"/>
      <c r="AK288" s="67"/>
      <c r="AL288" s="78"/>
      <c r="AM288" s="79"/>
      <c r="AN288" s="79"/>
    </row>
    <row r="289" spans="1:40" x14ac:dyDescent="0.2">
      <c r="A289" s="72"/>
      <c r="B289" s="73"/>
      <c r="C289" s="73"/>
      <c r="D289" s="73"/>
      <c r="E289" s="73"/>
      <c r="F289" s="73"/>
      <c r="G289" s="73"/>
      <c r="H289" s="73"/>
      <c r="I289" s="64"/>
      <c r="J289" s="74"/>
      <c r="K289" s="74"/>
      <c r="L289" s="74"/>
      <c r="M289" s="74"/>
      <c r="N289" s="74"/>
      <c r="O289" s="74"/>
      <c r="P289" s="75"/>
      <c r="AG289" s="67"/>
      <c r="AH289" s="67"/>
      <c r="AI289" s="67"/>
      <c r="AJ289" s="67"/>
      <c r="AK289" s="67"/>
      <c r="AL289" s="78"/>
      <c r="AM289" s="79"/>
      <c r="AN289" s="79"/>
    </row>
    <row r="290" spans="1:40" x14ac:dyDescent="0.2">
      <c r="A290" s="72"/>
      <c r="B290" s="73"/>
      <c r="C290" s="73"/>
      <c r="D290" s="73"/>
      <c r="E290" s="73"/>
      <c r="F290" s="73"/>
      <c r="G290" s="73"/>
      <c r="H290" s="73"/>
      <c r="I290" s="64"/>
      <c r="J290" s="74"/>
      <c r="K290" s="74"/>
      <c r="L290" s="74"/>
      <c r="M290" s="74"/>
      <c r="N290" s="74"/>
      <c r="O290" s="74"/>
      <c r="P290" s="75"/>
      <c r="AG290" s="67"/>
      <c r="AH290" s="67"/>
      <c r="AI290" s="67"/>
      <c r="AJ290" s="67"/>
      <c r="AK290" s="67"/>
      <c r="AL290" s="78"/>
      <c r="AM290" s="79"/>
      <c r="AN290" s="79"/>
    </row>
    <row r="291" spans="1:40" x14ac:dyDescent="0.2">
      <c r="A291" s="72"/>
      <c r="B291" s="73"/>
      <c r="C291" s="73"/>
      <c r="D291" s="73"/>
      <c r="E291" s="73"/>
      <c r="F291" s="73"/>
      <c r="G291" s="73"/>
      <c r="H291" s="73"/>
      <c r="I291" s="64"/>
      <c r="J291" s="74"/>
      <c r="K291" s="74"/>
      <c r="L291" s="74"/>
      <c r="M291" s="74"/>
      <c r="N291" s="74"/>
      <c r="O291" s="74"/>
      <c r="P291" s="75"/>
      <c r="AG291" s="67"/>
      <c r="AH291" s="67"/>
      <c r="AI291" s="67"/>
      <c r="AJ291" s="67"/>
      <c r="AK291" s="67"/>
      <c r="AL291" s="78"/>
      <c r="AM291" s="79"/>
      <c r="AN291" s="79"/>
    </row>
    <row r="292" spans="1:40" x14ac:dyDescent="0.2">
      <c r="A292" s="72"/>
      <c r="B292" s="73"/>
      <c r="C292" s="73"/>
      <c r="D292" s="73"/>
      <c r="E292" s="73"/>
      <c r="F292" s="73"/>
      <c r="G292" s="73"/>
      <c r="H292" s="73"/>
      <c r="I292" s="64"/>
      <c r="J292" s="74"/>
      <c r="K292" s="74"/>
      <c r="L292" s="74"/>
      <c r="M292" s="74"/>
      <c r="N292" s="74"/>
      <c r="O292" s="74"/>
      <c r="P292" s="75"/>
      <c r="AG292" s="67"/>
      <c r="AH292" s="67"/>
      <c r="AI292" s="67"/>
      <c r="AJ292" s="67"/>
      <c r="AK292" s="67"/>
      <c r="AL292" s="78"/>
      <c r="AM292" s="79"/>
      <c r="AN292" s="79"/>
    </row>
    <row r="293" spans="1:40" x14ac:dyDescent="0.2">
      <c r="A293" s="72"/>
      <c r="B293" s="73"/>
      <c r="C293" s="73"/>
      <c r="D293" s="73"/>
      <c r="E293" s="73"/>
      <c r="F293" s="73"/>
      <c r="G293" s="73"/>
      <c r="H293" s="73"/>
      <c r="I293" s="64"/>
      <c r="J293" s="74"/>
      <c r="K293" s="74"/>
      <c r="L293" s="74"/>
      <c r="M293" s="74"/>
      <c r="N293" s="74"/>
      <c r="O293" s="74"/>
      <c r="P293" s="75"/>
      <c r="AG293" s="67"/>
      <c r="AH293" s="67"/>
      <c r="AI293" s="67"/>
      <c r="AJ293" s="67"/>
      <c r="AK293" s="67"/>
      <c r="AL293" s="78"/>
      <c r="AM293" s="79"/>
      <c r="AN293" s="79"/>
    </row>
    <row r="294" spans="1:40" x14ac:dyDescent="0.2">
      <c r="A294" s="72"/>
      <c r="B294" s="73"/>
      <c r="C294" s="73"/>
      <c r="D294" s="73"/>
      <c r="E294" s="73"/>
      <c r="F294" s="73"/>
      <c r="G294" s="73"/>
      <c r="H294" s="73"/>
      <c r="I294" s="64"/>
      <c r="J294" s="74"/>
      <c r="K294" s="74"/>
      <c r="L294" s="74"/>
      <c r="M294" s="74"/>
      <c r="N294" s="74"/>
      <c r="O294" s="74"/>
      <c r="P294" s="75"/>
      <c r="AG294" s="67"/>
      <c r="AH294" s="67"/>
      <c r="AI294" s="67"/>
      <c r="AJ294" s="67"/>
      <c r="AK294" s="67"/>
      <c r="AL294" s="78"/>
      <c r="AM294" s="79"/>
      <c r="AN294" s="79"/>
    </row>
    <row r="295" spans="1:40" x14ac:dyDescent="0.2">
      <c r="A295" s="72"/>
      <c r="B295" s="73"/>
      <c r="C295" s="73"/>
      <c r="D295" s="73"/>
      <c r="E295" s="73"/>
      <c r="F295" s="73"/>
      <c r="G295" s="73"/>
      <c r="H295" s="73"/>
      <c r="I295" s="64"/>
      <c r="J295" s="74"/>
      <c r="K295" s="74"/>
      <c r="L295" s="74"/>
      <c r="M295" s="74"/>
      <c r="N295" s="74"/>
      <c r="O295" s="74"/>
      <c r="P295" s="75"/>
      <c r="AG295" s="67"/>
      <c r="AH295" s="67"/>
      <c r="AI295" s="67"/>
      <c r="AJ295" s="67"/>
      <c r="AK295" s="67"/>
      <c r="AL295" s="78"/>
      <c r="AM295" s="79"/>
      <c r="AN295" s="79"/>
    </row>
    <row r="296" spans="1:40" x14ac:dyDescent="0.2">
      <c r="A296" s="72"/>
      <c r="B296" s="73"/>
      <c r="C296" s="73"/>
      <c r="D296" s="73"/>
      <c r="E296" s="73"/>
      <c r="F296" s="73"/>
      <c r="G296" s="73"/>
      <c r="H296" s="73"/>
      <c r="I296" s="64"/>
      <c r="J296" s="74"/>
      <c r="K296" s="74"/>
      <c r="L296" s="74"/>
      <c r="M296" s="74"/>
      <c r="N296" s="74"/>
      <c r="O296" s="74"/>
      <c r="P296" s="75"/>
      <c r="AG296" s="67"/>
      <c r="AH296" s="67"/>
      <c r="AI296" s="67"/>
      <c r="AJ296" s="67"/>
      <c r="AK296" s="67"/>
      <c r="AL296" s="78"/>
      <c r="AM296" s="79"/>
      <c r="AN296" s="79"/>
    </row>
    <row r="297" spans="1:40" x14ac:dyDescent="0.2">
      <c r="A297" s="72"/>
      <c r="B297" s="73"/>
      <c r="C297" s="73"/>
      <c r="D297" s="73"/>
      <c r="E297" s="73"/>
      <c r="F297" s="73"/>
      <c r="G297" s="73"/>
      <c r="H297" s="73"/>
      <c r="I297" s="64"/>
      <c r="J297" s="74"/>
      <c r="K297" s="74"/>
      <c r="L297" s="74"/>
      <c r="M297" s="74"/>
      <c r="N297" s="74"/>
      <c r="O297" s="74"/>
      <c r="P297" s="75"/>
      <c r="AG297" s="67"/>
      <c r="AH297" s="67"/>
      <c r="AI297" s="67"/>
      <c r="AJ297" s="67"/>
      <c r="AK297" s="67"/>
      <c r="AL297" s="78"/>
      <c r="AM297" s="79"/>
      <c r="AN297" s="79"/>
    </row>
    <row r="298" spans="1:40" x14ac:dyDescent="0.2">
      <c r="A298" s="72"/>
      <c r="B298" s="73"/>
      <c r="C298" s="73"/>
      <c r="D298" s="73"/>
      <c r="E298" s="73"/>
      <c r="F298" s="73"/>
      <c r="G298" s="73"/>
      <c r="H298" s="73"/>
      <c r="I298" s="64"/>
      <c r="J298" s="74"/>
      <c r="K298" s="74"/>
      <c r="L298" s="74"/>
      <c r="M298" s="74"/>
      <c r="N298" s="74"/>
      <c r="O298" s="74"/>
      <c r="P298" s="75"/>
      <c r="AG298" s="67"/>
      <c r="AH298" s="67"/>
      <c r="AI298" s="67"/>
      <c r="AJ298" s="67"/>
      <c r="AK298" s="67"/>
      <c r="AL298" s="78"/>
      <c r="AM298" s="79"/>
      <c r="AN298" s="79"/>
    </row>
    <row r="299" spans="1:40" x14ac:dyDescent="0.2">
      <c r="A299" s="72"/>
      <c r="B299" s="73"/>
      <c r="C299" s="73"/>
      <c r="D299" s="73"/>
      <c r="E299" s="73"/>
      <c r="F299" s="73"/>
      <c r="G299" s="73"/>
      <c r="H299" s="73"/>
      <c r="I299" s="64"/>
      <c r="J299" s="74"/>
      <c r="K299" s="74"/>
      <c r="L299" s="74"/>
      <c r="M299" s="74"/>
      <c r="N299" s="74"/>
      <c r="O299" s="74"/>
      <c r="P299" s="75"/>
      <c r="AG299" s="67"/>
      <c r="AH299" s="67"/>
      <c r="AI299" s="67"/>
      <c r="AJ299" s="67"/>
      <c r="AK299" s="67"/>
      <c r="AL299" s="78"/>
      <c r="AM299" s="79"/>
      <c r="AN299" s="79"/>
    </row>
    <row r="300" spans="1:40" x14ac:dyDescent="0.2">
      <c r="A300" s="72"/>
      <c r="B300" s="73"/>
      <c r="C300" s="73"/>
      <c r="D300" s="73"/>
      <c r="E300" s="73"/>
      <c r="F300" s="73"/>
      <c r="G300" s="73"/>
      <c r="H300" s="73"/>
      <c r="I300" s="64"/>
      <c r="J300" s="74"/>
      <c r="K300" s="74"/>
      <c r="L300" s="74"/>
      <c r="M300" s="74"/>
      <c r="N300" s="74"/>
      <c r="O300" s="74"/>
      <c r="P300" s="75"/>
      <c r="AG300" s="67"/>
      <c r="AH300" s="67"/>
      <c r="AI300" s="67"/>
      <c r="AJ300" s="67"/>
      <c r="AK300" s="67"/>
      <c r="AL300" s="78"/>
      <c r="AM300" s="79"/>
      <c r="AN300" s="79"/>
    </row>
    <row r="301" spans="1:40" x14ac:dyDescent="0.2">
      <c r="A301" s="72"/>
      <c r="B301" s="73"/>
      <c r="C301" s="73"/>
      <c r="D301" s="73"/>
      <c r="E301" s="73"/>
      <c r="F301" s="73"/>
      <c r="G301" s="73"/>
      <c r="H301" s="73"/>
      <c r="I301" s="64"/>
      <c r="J301" s="74"/>
      <c r="K301" s="74"/>
      <c r="L301" s="74"/>
      <c r="M301" s="74"/>
      <c r="N301" s="74"/>
      <c r="O301" s="74"/>
      <c r="P301" s="75"/>
      <c r="AG301" s="67"/>
      <c r="AH301" s="67"/>
      <c r="AI301" s="67"/>
      <c r="AJ301" s="67"/>
      <c r="AK301" s="67"/>
      <c r="AL301" s="78"/>
      <c r="AM301" s="79"/>
      <c r="AN301" s="79"/>
    </row>
    <row r="302" spans="1:40" x14ac:dyDescent="0.2">
      <c r="A302" s="72"/>
      <c r="B302" s="73"/>
      <c r="C302" s="73"/>
      <c r="D302" s="73"/>
      <c r="E302" s="73"/>
      <c r="F302" s="73"/>
      <c r="G302" s="73"/>
      <c r="H302" s="73"/>
      <c r="I302" s="64"/>
      <c r="J302" s="74"/>
      <c r="K302" s="74"/>
      <c r="L302" s="74"/>
      <c r="M302" s="74"/>
      <c r="N302" s="74"/>
      <c r="O302" s="74"/>
      <c r="P302" s="75"/>
      <c r="AG302" s="67"/>
      <c r="AH302" s="67"/>
      <c r="AI302" s="67"/>
      <c r="AJ302" s="67"/>
      <c r="AK302" s="67"/>
      <c r="AL302" s="78"/>
      <c r="AM302" s="79"/>
      <c r="AN302" s="79"/>
    </row>
    <row r="303" spans="1:40" x14ac:dyDescent="0.2">
      <c r="A303" s="72"/>
      <c r="B303" s="73"/>
      <c r="C303" s="73"/>
      <c r="D303" s="73"/>
      <c r="E303" s="73"/>
      <c r="F303" s="73"/>
      <c r="G303" s="73"/>
      <c r="H303" s="73"/>
      <c r="I303" s="64"/>
      <c r="J303" s="74"/>
      <c r="K303" s="74"/>
      <c r="L303" s="74"/>
      <c r="M303" s="74"/>
      <c r="N303" s="74"/>
      <c r="O303" s="74"/>
      <c r="P303" s="75"/>
      <c r="AG303" s="67"/>
      <c r="AH303" s="67"/>
      <c r="AI303" s="67"/>
      <c r="AJ303" s="67"/>
      <c r="AK303" s="67"/>
      <c r="AL303" s="78"/>
      <c r="AM303" s="79"/>
      <c r="AN303" s="79"/>
    </row>
    <row r="304" spans="1:40" x14ac:dyDescent="0.2">
      <c r="A304" s="72"/>
      <c r="B304" s="73"/>
      <c r="C304" s="73"/>
      <c r="D304" s="73"/>
      <c r="E304" s="73"/>
      <c r="F304" s="73"/>
      <c r="G304" s="73"/>
      <c r="H304" s="73"/>
      <c r="I304" s="64"/>
      <c r="J304" s="74"/>
      <c r="K304" s="74"/>
      <c r="L304" s="74"/>
      <c r="M304" s="74"/>
      <c r="N304" s="74"/>
      <c r="O304" s="74"/>
      <c r="P304" s="75"/>
      <c r="AG304" s="67"/>
      <c r="AH304" s="67"/>
      <c r="AI304" s="67"/>
      <c r="AJ304" s="67"/>
      <c r="AK304" s="67"/>
      <c r="AL304" s="78"/>
      <c r="AM304" s="79"/>
      <c r="AN304" s="79"/>
    </row>
    <row r="305" spans="1:40" x14ac:dyDescent="0.2">
      <c r="A305" s="72"/>
      <c r="B305" s="73"/>
      <c r="C305" s="73"/>
      <c r="D305" s="73"/>
      <c r="E305" s="73"/>
      <c r="F305" s="73"/>
      <c r="G305" s="73"/>
      <c r="H305" s="73"/>
      <c r="I305" s="64"/>
      <c r="J305" s="74"/>
      <c r="K305" s="74"/>
      <c r="L305" s="74"/>
      <c r="M305" s="74"/>
      <c r="N305" s="74"/>
      <c r="O305" s="74"/>
      <c r="P305" s="75"/>
      <c r="AG305" s="67"/>
      <c r="AH305" s="67"/>
      <c r="AI305" s="67"/>
      <c r="AJ305" s="67"/>
      <c r="AK305" s="67"/>
      <c r="AL305" s="78"/>
      <c r="AM305" s="79"/>
      <c r="AN305" s="79"/>
    </row>
    <row r="306" spans="1:40" x14ac:dyDescent="0.2">
      <c r="A306" s="72"/>
      <c r="B306" s="73"/>
      <c r="C306" s="73"/>
      <c r="D306" s="73"/>
      <c r="E306" s="73"/>
      <c r="F306" s="73"/>
      <c r="G306" s="73"/>
      <c r="H306" s="73"/>
      <c r="I306" s="64"/>
      <c r="J306" s="74"/>
      <c r="K306" s="74"/>
      <c r="L306" s="74"/>
      <c r="M306" s="74"/>
      <c r="N306" s="74"/>
      <c r="O306" s="74"/>
      <c r="P306" s="75"/>
      <c r="AG306" s="67"/>
      <c r="AH306" s="67"/>
      <c r="AI306" s="67"/>
      <c r="AJ306" s="67"/>
      <c r="AK306" s="67"/>
      <c r="AL306" s="78"/>
      <c r="AM306" s="79"/>
      <c r="AN306" s="79"/>
    </row>
    <row r="307" spans="1:40" x14ac:dyDescent="0.2">
      <c r="A307" s="72"/>
      <c r="B307" s="73"/>
      <c r="C307" s="73"/>
      <c r="D307" s="73"/>
      <c r="E307" s="73"/>
      <c r="F307" s="73"/>
      <c r="G307" s="73"/>
      <c r="H307" s="73"/>
      <c r="I307" s="64"/>
      <c r="J307" s="74"/>
      <c r="K307" s="74"/>
      <c r="L307" s="74"/>
      <c r="M307" s="74"/>
      <c r="N307" s="74"/>
      <c r="O307" s="74"/>
      <c r="P307" s="75"/>
      <c r="AG307" s="67"/>
      <c r="AH307" s="67"/>
      <c r="AI307" s="67"/>
      <c r="AJ307" s="67"/>
      <c r="AK307" s="67"/>
      <c r="AL307" s="78"/>
      <c r="AM307" s="79"/>
      <c r="AN307" s="79"/>
    </row>
    <row r="308" spans="1:40" x14ac:dyDescent="0.2">
      <c r="A308" s="72"/>
      <c r="B308" s="73"/>
      <c r="C308" s="73"/>
      <c r="D308" s="73"/>
      <c r="E308" s="73"/>
      <c r="F308" s="73"/>
      <c r="G308" s="73"/>
      <c r="H308" s="73"/>
      <c r="I308" s="64"/>
      <c r="J308" s="74"/>
      <c r="K308" s="74"/>
      <c r="L308" s="74"/>
      <c r="M308" s="74"/>
      <c r="N308" s="74"/>
      <c r="O308" s="74"/>
      <c r="P308" s="75"/>
      <c r="AG308" s="67"/>
      <c r="AH308" s="67"/>
      <c r="AI308" s="67"/>
      <c r="AJ308" s="67"/>
      <c r="AK308" s="67"/>
      <c r="AL308" s="78"/>
      <c r="AM308" s="79"/>
      <c r="AN308" s="79"/>
    </row>
    <row r="309" spans="1:40" x14ac:dyDescent="0.2">
      <c r="A309" s="72"/>
      <c r="B309" s="73"/>
      <c r="C309" s="73"/>
      <c r="D309" s="73"/>
      <c r="E309" s="73"/>
      <c r="F309" s="73"/>
      <c r="G309" s="73"/>
      <c r="H309" s="73"/>
      <c r="I309" s="64"/>
      <c r="J309" s="74"/>
      <c r="K309" s="74"/>
      <c r="L309" s="74"/>
      <c r="M309" s="74"/>
      <c r="N309" s="74"/>
      <c r="O309" s="74"/>
      <c r="P309" s="75"/>
      <c r="AG309" s="67"/>
      <c r="AH309" s="67"/>
      <c r="AI309" s="67"/>
      <c r="AJ309" s="67"/>
      <c r="AK309" s="67"/>
      <c r="AL309" s="78"/>
      <c r="AM309" s="79"/>
      <c r="AN309" s="79"/>
    </row>
    <row r="310" spans="1:40" x14ac:dyDescent="0.2">
      <c r="A310" s="72"/>
      <c r="B310" s="73"/>
      <c r="C310" s="73"/>
      <c r="D310" s="73"/>
      <c r="E310" s="73"/>
      <c r="F310" s="73"/>
      <c r="G310" s="73"/>
      <c r="H310" s="73"/>
      <c r="I310" s="64"/>
      <c r="J310" s="74"/>
      <c r="K310" s="74"/>
      <c r="L310" s="74"/>
      <c r="M310" s="74"/>
      <c r="N310" s="74"/>
      <c r="O310" s="74"/>
      <c r="P310" s="75"/>
      <c r="AG310" s="67"/>
      <c r="AH310" s="67"/>
      <c r="AI310" s="67"/>
      <c r="AJ310" s="67"/>
      <c r="AK310" s="67"/>
      <c r="AL310" s="78"/>
      <c r="AM310" s="79"/>
      <c r="AN310" s="79"/>
    </row>
    <row r="311" spans="1:40" x14ac:dyDescent="0.2">
      <c r="A311" s="72"/>
      <c r="B311" s="73"/>
      <c r="C311" s="73"/>
      <c r="D311" s="73"/>
      <c r="E311" s="73"/>
      <c r="F311" s="73"/>
      <c r="G311" s="73"/>
      <c r="H311" s="73"/>
      <c r="I311" s="64"/>
      <c r="J311" s="74"/>
      <c r="K311" s="74"/>
      <c r="L311" s="74"/>
      <c r="M311" s="74"/>
      <c r="N311" s="74"/>
      <c r="O311" s="74"/>
      <c r="P311" s="75"/>
      <c r="AG311" s="67"/>
      <c r="AH311" s="67"/>
      <c r="AI311" s="67"/>
      <c r="AJ311" s="67"/>
      <c r="AK311" s="67"/>
      <c r="AL311" s="78"/>
      <c r="AM311" s="79"/>
      <c r="AN311" s="79"/>
    </row>
    <row r="312" spans="1:40" x14ac:dyDescent="0.2">
      <c r="A312" s="72"/>
      <c r="B312" s="73"/>
      <c r="C312" s="73"/>
      <c r="D312" s="73"/>
      <c r="E312" s="73"/>
      <c r="F312" s="73"/>
      <c r="G312" s="73"/>
      <c r="H312" s="73"/>
      <c r="I312" s="64"/>
      <c r="J312" s="74"/>
      <c r="K312" s="74"/>
      <c r="L312" s="74"/>
      <c r="M312" s="74"/>
      <c r="N312" s="74"/>
      <c r="O312" s="74"/>
      <c r="P312" s="75"/>
      <c r="AG312" s="67"/>
      <c r="AH312" s="67"/>
      <c r="AI312" s="67"/>
      <c r="AJ312" s="67"/>
      <c r="AK312" s="67"/>
      <c r="AL312" s="78"/>
      <c r="AM312" s="79"/>
      <c r="AN312" s="79"/>
    </row>
    <row r="313" spans="1:40" x14ac:dyDescent="0.2">
      <c r="A313" s="72"/>
      <c r="B313" s="73"/>
      <c r="C313" s="73"/>
      <c r="D313" s="73"/>
      <c r="E313" s="73"/>
      <c r="F313" s="73"/>
      <c r="G313" s="73"/>
      <c r="H313" s="73"/>
      <c r="I313" s="64"/>
      <c r="J313" s="74"/>
      <c r="K313" s="74"/>
      <c r="L313" s="74"/>
      <c r="M313" s="74"/>
      <c r="N313" s="74"/>
      <c r="O313" s="74"/>
      <c r="P313" s="75"/>
      <c r="AG313" s="67"/>
      <c r="AH313" s="67"/>
      <c r="AI313" s="67"/>
      <c r="AJ313" s="67"/>
      <c r="AK313" s="67"/>
      <c r="AL313" s="78"/>
      <c r="AM313" s="79"/>
      <c r="AN313" s="79"/>
    </row>
    <row r="314" spans="1:40" x14ac:dyDescent="0.2">
      <c r="A314" s="72"/>
      <c r="B314" s="73"/>
      <c r="C314" s="73"/>
      <c r="D314" s="73"/>
      <c r="E314" s="73"/>
      <c r="F314" s="73"/>
      <c r="G314" s="73"/>
      <c r="H314" s="73"/>
      <c r="I314" s="64"/>
      <c r="J314" s="74"/>
      <c r="K314" s="74"/>
      <c r="L314" s="74"/>
      <c r="M314" s="74"/>
      <c r="N314" s="74"/>
      <c r="O314" s="74"/>
      <c r="P314" s="75"/>
      <c r="AG314" s="67"/>
      <c r="AH314" s="67"/>
      <c r="AI314" s="67"/>
      <c r="AJ314" s="67"/>
      <c r="AK314" s="67"/>
      <c r="AL314" s="78"/>
      <c r="AM314" s="79"/>
      <c r="AN314" s="79"/>
    </row>
    <row r="315" spans="1:40" x14ac:dyDescent="0.2">
      <c r="A315" s="72"/>
      <c r="B315" s="73"/>
      <c r="C315" s="73"/>
      <c r="D315" s="73"/>
      <c r="E315" s="73"/>
      <c r="F315" s="73"/>
      <c r="G315" s="73"/>
      <c r="H315" s="73"/>
      <c r="I315" s="64"/>
      <c r="J315" s="74"/>
      <c r="K315" s="74"/>
      <c r="L315" s="74"/>
      <c r="M315" s="74"/>
      <c r="N315" s="74"/>
      <c r="O315" s="74"/>
      <c r="P315" s="75"/>
      <c r="AG315" s="67"/>
      <c r="AH315" s="67"/>
      <c r="AI315" s="67"/>
      <c r="AJ315" s="67"/>
      <c r="AK315" s="67"/>
      <c r="AL315" s="78"/>
      <c r="AM315" s="79"/>
      <c r="AN315" s="79"/>
    </row>
    <row r="316" spans="1:40" x14ac:dyDescent="0.2">
      <c r="A316" s="72"/>
      <c r="B316" s="73"/>
      <c r="C316" s="73"/>
      <c r="D316" s="73"/>
      <c r="E316" s="73"/>
      <c r="F316" s="73"/>
      <c r="G316" s="73"/>
      <c r="H316" s="73"/>
      <c r="I316" s="64"/>
      <c r="J316" s="74"/>
      <c r="K316" s="74"/>
      <c r="L316" s="74"/>
      <c r="M316" s="74"/>
      <c r="N316" s="74"/>
      <c r="O316" s="74"/>
      <c r="P316" s="75"/>
      <c r="AG316" s="67"/>
      <c r="AH316" s="67"/>
      <c r="AI316" s="67"/>
      <c r="AJ316" s="67"/>
      <c r="AK316" s="67"/>
      <c r="AL316" s="78"/>
      <c r="AM316" s="79"/>
      <c r="AN316" s="79"/>
    </row>
    <row r="317" spans="1:40" x14ac:dyDescent="0.2">
      <c r="A317" s="72"/>
      <c r="B317" s="73"/>
      <c r="C317" s="73"/>
      <c r="D317" s="73"/>
      <c r="E317" s="73"/>
      <c r="F317" s="73"/>
      <c r="G317" s="73"/>
      <c r="H317" s="73"/>
      <c r="I317" s="64"/>
      <c r="J317" s="74"/>
      <c r="K317" s="74"/>
      <c r="L317" s="74"/>
      <c r="M317" s="74"/>
      <c r="N317" s="74"/>
      <c r="O317" s="74"/>
      <c r="P317" s="75"/>
      <c r="AG317" s="67"/>
      <c r="AH317" s="67"/>
      <c r="AI317" s="67"/>
      <c r="AJ317" s="67"/>
      <c r="AK317" s="67"/>
      <c r="AL317" s="78"/>
      <c r="AM317" s="79"/>
      <c r="AN317" s="79"/>
    </row>
    <row r="318" spans="1:40" x14ac:dyDescent="0.2">
      <c r="A318" s="72"/>
      <c r="B318" s="73"/>
      <c r="C318" s="73"/>
      <c r="D318" s="73"/>
      <c r="E318" s="73"/>
      <c r="F318" s="73"/>
      <c r="G318" s="73"/>
      <c r="H318" s="73"/>
      <c r="I318" s="64"/>
      <c r="J318" s="74"/>
      <c r="K318" s="74"/>
      <c r="L318" s="74"/>
      <c r="M318" s="74"/>
      <c r="N318" s="74"/>
      <c r="O318" s="74"/>
      <c r="P318" s="75"/>
      <c r="AG318" s="67"/>
      <c r="AH318" s="67"/>
      <c r="AI318" s="67"/>
      <c r="AJ318" s="67"/>
      <c r="AK318" s="67"/>
      <c r="AL318" s="78"/>
      <c r="AM318" s="79"/>
      <c r="AN318" s="79"/>
    </row>
    <row r="319" spans="1:40" x14ac:dyDescent="0.2">
      <c r="A319" s="72"/>
      <c r="B319" s="73"/>
      <c r="C319" s="73"/>
      <c r="D319" s="73"/>
      <c r="E319" s="73"/>
      <c r="F319" s="73"/>
      <c r="G319" s="73"/>
      <c r="H319" s="73"/>
      <c r="I319" s="64"/>
      <c r="J319" s="74"/>
      <c r="K319" s="74"/>
      <c r="L319" s="74"/>
      <c r="M319" s="74"/>
      <c r="N319" s="74"/>
      <c r="O319" s="74"/>
      <c r="P319" s="75"/>
      <c r="AG319" s="67"/>
      <c r="AH319" s="67"/>
      <c r="AI319" s="67"/>
      <c r="AJ319" s="67"/>
      <c r="AK319" s="67"/>
      <c r="AL319" s="78"/>
      <c r="AM319" s="79"/>
      <c r="AN319" s="79"/>
    </row>
    <row r="320" spans="1:40" x14ac:dyDescent="0.2">
      <c r="A320" s="72"/>
      <c r="B320" s="73"/>
      <c r="C320" s="73"/>
      <c r="D320" s="73"/>
      <c r="E320" s="73"/>
      <c r="F320" s="73"/>
      <c r="G320" s="73"/>
      <c r="H320" s="73"/>
      <c r="I320" s="64"/>
      <c r="J320" s="74"/>
      <c r="K320" s="74"/>
      <c r="L320" s="74"/>
      <c r="M320" s="74"/>
      <c r="N320" s="74"/>
      <c r="O320" s="74"/>
      <c r="P320" s="75"/>
      <c r="AG320" s="67"/>
      <c r="AH320" s="67"/>
      <c r="AI320" s="67"/>
      <c r="AJ320" s="67"/>
      <c r="AK320" s="67"/>
      <c r="AL320" s="78"/>
      <c r="AM320" s="79"/>
      <c r="AN320" s="79"/>
    </row>
    <row r="321" spans="1:40" x14ac:dyDescent="0.2">
      <c r="A321" s="72"/>
      <c r="B321" s="73"/>
      <c r="C321" s="73"/>
      <c r="D321" s="73"/>
      <c r="E321" s="73"/>
      <c r="F321" s="73"/>
      <c r="G321" s="73"/>
      <c r="H321" s="73"/>
      <c r="I321" s="64"/>
      <c r="J321" s="74"/>
      <c r="K321" s="74"/>
      <c r="L321" s="74"/>
      <c r="M321" s="74"/>
      <c r="N321" s="74"/>
      <c r="O321" s="74"/>
      <c r="P321" s="75"/>
      <c r="AG321" s="67"/>
      <c r="AH321" s="67"/>
      <c r="AI321" s="67"/>
      <c r="AJ321" s="67"/>
      <c r="AK321" s="67"/>
      <c r="AL321" s="78"/>
      <c r="AM321" s="79"/>
      <c r="AN321" s="79"/>
    </row>
    <row r="322" spans="1:40" x14ac:dyDescent="0.2">
      <c r="A322" s="72"/>
      <c r="B322" s="73"/>
      <c r="C322" s="73"/>
      <c r="D322" s="73"/>
      <c r="E322" s="73"/>
      <c r="F322" s="73"/>
      <c r="G322" s="73"/>
      <c r="H322" s="73"/>
      <c r="I322" s="64"/>
      <c r="J322" s="74"/>
      <c r="K322" s="74"/>
      <c r="L322" s="74"/>
      <c r="M322" s="74"/>
      <c r="N322" s="74"/>
      <c r="O322" s="74"/>
      <c r="P322" s="75"/>
      <c r="AG322" s="67"/>
      <c r="AH322" s="67"/>
      <c r="AI322" s="67"/>
      <c r="AJ322" s="67"/>
      <c r="AK322" s="67"/>
      <c r="AL322" s="78"/>
      <c r="AM322" s="79"/>
      <c r="AN322" s="79"/>
    </row>
    <row r="323" spans="1:40" x14ac:dyDescent="0.2">
      <c r="A323" s="72"/>
      <c r="B323" s="73"/>
      <c r="C323" s="73"/>
      <c r="D323" s="73"/>
      <c r="E323" s="73"/>
      <c r="F323" s="73"/>
      <c r="G323" s="73"/>
      <c r="H323" s="73"/>
      <c r="I323" s="64"/>
      <c r="J323" s="74"/>
      <c r="K323" s="74"/>
      <c r="L323" s="74"/>
      <c r="M323" s="74"/>
      <c r="N323" s="74"/>
      <c r="O323" s="74"/>
      <c r="P323" s="75"/>
      <c r="AG323" s="67"/>
      <c r="AH323" s="67"/>
      <c r="AI323" s="67"/>
      <c r="AJ323" s="67"/>
      <c r="AK323" s="67"/>
      <c r="AL323" s="78"/>
      <c r="AM323" s="79"/>
      <c r="AN323" s="79"/>
    </row>
    <row r="324" spans="1:40" x14ac:dyDescent="0.2">
      <c r="A324" s="72"/>
      <c r="B324" s="73"/>
      <c r="C324" s="73"/>
      <c r="D324" s="73"/>
      <c r="E324" s="73"/>
      <c r="F324" s="73"/>
      <c r="G324" s="73"/>
      <c r="H324" s="73"/>
      <c r="I324" s="64"/>
      <c r="J324" s="74"/>
      <c r="K324" s="74"/>
      <c r="L324" s="74"/>
      <c r="M324" s="74"/>
      <c r="N324" s="74"/>
      <c r="O324" s="74"/>
      <c r="P324" s="75"/>
      <c r="AG324" s="67"/>
      <c r="AH324" s="67"/>
      <c r="AI324" s="67"/>
      <c r="AJ324" s="67"/>
      <c r="AK324" s="67"/>
      <c r="AL324" s="78"/>
      <c r="AM324" s="79"/>
      <c r="AN324" s="79"/>
    </row>
    <row r="325" spans="1:40" x14ac:dyDescent="0.2">
      <c r="A325" s="72"/>
      <c r="B325" s="73"/>
      <c r="C325" s="73"/>
      <c r="D325" s="73"/>
      <c r="E325" s="73"/>
      <c r="F325" s="73"/>
      <c r="G325" s="73"/>
      <c r="H325" s="73"/>
      <c r="I325" s="64"/>
      <c r="J325" s="74"/>
      <c r="K325" s="74"/>
      <c r="L325" s="74"/>
      <c r="M325" s="74"/>
      <c r="N325" s="74"/>
      <c r="O325" s="74"/>
      <c r="P325" s="75"/>
      <c r="AG325" s="67"/>
      <c r="AH325" s="67"/>
      <c r="AI325" s="67"/>
      <c r="AJ325" s="67"/>
      <c r="AK325" s="67"/>
      <c r="AL325" s="78"/>
      <c r="AM325" s="79"/>
      <c r="AN325" s="79"/>
    </row>
    <row r="326" spans="1:40" x14ac:dyDescent="0.2">
      <c r="A326" s="72"/>
      <c r="B326" s="73"/>
      <c r="C326" s="73"/>
      <c r="D326" s="73"/>
      <c r="E326" s="73"/>
      <c r="F326" s="73"/>
      <c r="G326" s="73"/>
      <c r="H326" s="73"/>
      <c r="I326" s="64"/>
      <c r="J326" s="74"/>
      <c r="K326" s="74"/>
      <c r="L326" s="74"/>
      <c r="M326" s="74"/>
      <c r="N326" s="74"/>
      <c r="O326" s="74"/>
      <c r="P326" s="75"/>
      <c r="AG326" s="67"/>
      <c r="AH326" s="67"/>
      <c r="AI326" s="67"/>
      <c r="AJ326" s="67"/>
      <c r="AK326" s="67"/>
      <c r="AL326" s="78"/>
      <c r="AM326" s="79"/>
      <c r="AN326" s="79"/>
    </row>
    <row r="327" spans="1:40" x14ac:dyDescent="0.2">
      <c r="A327" s="72"/>
      <c r="B327" s="73"/>
      <c r="C327" s="73"/>
      <c r="D327" s="73"/>
      <c r="E327" s="73"/>
      <c r="F327" s="73"/>
      <c r="G327" s="73"/>
      <c r="H327" s="73"/>
      <c r="I327" s="64"/>
      <c r="J327" s="74"/>
      <c r="K327" s="74"/>
      <c r="L327" s="74"/>
      <c r="M327" s="74"/>
      <c r="N327" s="74"/>
      <c r="O327" s="74"/>
      <c r="P327" s="75"/>
      <c r="AG327" s="67"/>
      <c r="AH327" s="67"/>
      <c r="AI327" s="67"/>
      <c r="AJ327" s="67"/>
      <c r="AK327" s="67"/>
      <c r="AL327" s="78"/>
      <c r="AM327" s="79"/>
      <c r="AN327" s="79"/>
    </row>
    <row r="328" spans="1:40" x14ac:dyDescent="0.2">
      <c r="A328" s="72"/>
      <c r="B328" s="73"/>
      <c r="C328" s="73"/>
      <c r="D328" s="73"/>
      <c r="E328" s="73"/>
      <c r="F328" s="73"/>
      <c r="G328" s="73"/>
      <c r="H328" s="73"/>
      <c r="I328" s="64"/>
      <c r="J328" s="74"/>
      <c r="K328" s="74"/>
      <c r="L328" s="74"/>
      <c r="M328" s="74"/>
      <c r="N328" s="74"/>
      <c r="O328" s="74"/>
      <c r="P328" s="75"/>
      <c r="AG328" s="67"/>
      <c r="AH328" s="67"/>
      <c r="AI328" s="67"/>
      <c r="AJ328" s="67"/>
      <c r="AK328" s="67"/>
      <c r="AL328" s="78"/>
      <c r="AM328" s="79"/>
      <c r="AN328" s="79"/>
    </row>
    <row r="329" spans="1:40" x14ac:dyDescent="0.2">
      <c r="A329" s="72"/>
      <c r="B329" s="73"/>
      <c r="C329" s="73"/>
      <c r="D329" s="73"/>
      <c r="E329" s="73"/>
      <c r="F329" s="73"/>
      <c r="G329" s="73"/>
      <c r="H329" s="73"/>
      <c r="I329" s="64"/>
      <c r="J329" s="74"/>
      <c r="K329" s="74"/>
      <c r="L329" s="74"/>
      <c r="M329" s="74"/>
      <c r="N329" s="74"/>
      <c r="O329" s="74"/>
      <c r="P329" s="75"/>
      <c r="AG329" s="67"/>
      <c r="AH329" s="67"/>
      <c r="AI329" s="67"/>
      <c r="AJ329" s="67"/>
      <c r="AK329" s="67"/>
      <c r="AL329" s="78"/>
      <c r="AM329" s="79"/>
      <c r="AN329" s="79"/>
    </row>
    <row r="330" spans="1:40" x14ac:dyDescent="0.2">
      <c r="A330" s="72"/>
      <c r="B330" s="73"/>
      <c r="C330" s="73"/>
      <c r="D330" s="73"/>
      <c r="E330" s="73"/>
      <c r="F330" s="73"/>
      <c r="G330" s="73"/>
      <c r="H330" s="73"/>
      <c r="I330" s="64"/>
      <c r="J330" s="74"/>
      <c r="K330" s="74"/>
      <c r="L330" s="74"/>
      <c r="M330" s="74"/>
      <c r="N330" s="74"/>
      <c r="O330" s="74"/>
      <c r="P330" s="75"/>
      <c r="AG330" s="67"/>
      <c r="AH330" s="67"/>
      <c r="AI330" s="67"/>
      <c r="AJ330" s="67"/>
      <c r="AK330" s="67"/>
      <c r="AL330" s="78"/>
      <c r="AM330" s="79"/>
      <c r="AN330" s="79"/>
    </row>
    <row r="331" spans="1:40" x14ac:dyDescent="0.2">
      <c r="A331" s="72"/>
      <c r="B331" s="73"/>
      <c r="C331" s="73"/>
      <c r="D331" s="73"/>
      <c r="E331" s="73"/>
      <c r="F331" s="73"/>
      <c r="G331" s="73"/>
      <c r="H331" s="73"/>
      <c r="I331" s="64"/>
      <c r="J331" s="74"/>
      <c r="K331" s="74"/>
      <c r="L331" s="74"/>
      <c r="M331" s="74"/>
      <c r="N331" s="74"/>
      <c r="O331" s="74"/>
      <c r="P331" s="75"/>
      <c r="AG331" s="67"/>
      <c r="AH331" s="67"/>
      <c r="AI331" s="67"/>
      <c r="AJ331" s="67"/>
      <c r="AK331" s="67"/>
      <c r="AL331" s="78"/>
      <c r="AM331" s="79"/>
      <c r="AN331" s="79"/>
    </row>
    <row r="332" spans="1:40" x14ac:dyDescent="0.2">
      <c r="A332" s="72"/>
      <c r="B332" s="73"/>
      <c r="C332" s="73"/>
      <c r="D332" s="73"/>
      <c r="E332" s="73"/>
      <c r="F332" s="73"/>
      <c r="G332" s="73"/>
      <c r="H332" s="73"/>
      <c r="I332" s="64"/>
      <c r="J332" s="74"/>
      <c r="K332" s="74"/>
      <c r="L332" s="74"/>
      <c r="M332" s="74"/>
      <c r="N332" s="74"/>
      <c r="O332" s="74"/>
      <c r="P332" s="75"/>
      <c r="AG332" s="67"/>
      <c r="AH332" s="67"/>
      <c r="AI332" s="67"/>
      <c r="AJ332" s="67"/>
      <c r="AK332" s="67"/>
      <c r="AL332" s="78"/>
      <c r="AM332" s="79"/>
      <c r="AN332" s="79"/>
    </row>
    <row r="333" spans="1:40" x14ac:dyDescent="0.2">
      <c r="A333" s="72"/>
      <c r="B333" s="73"/>
      <c r="C333" s="73"/>
      <c r="D333" s="73"/>
      <c r="E333" s="73"/>
      <c r="F333" s="73"/>
      <c r="G333" s="73"/>
      <c r="H333" s="73"/>
      <c r="I333" s="64"/>
      <c r="J333" s="74"/>
      <c r="K333" s="74"/>
      <c r="L333" s="74"/>
      <c r="M333" s="74"/>
      <c r="N333" s="74"/>
      <c r="O333" s="74"/>
      <c r="P333" s="75"/>
      <c r="AG333" s="67"/>
      <c r="AH333" s="67"/>
      <c r="AI333" s="67"/>
      <c r="AJ333" s="67"/>
      <c r="AK333" s="67"/>
      <c r="AL333" s="78"/>
      <c r="AM333" s="79"/>
      <c r="AN333" s="79"/>
    </row>
    <row r="334" spans="1:40" x14ac:dyDescent="0.2">
      <c r="A334" s="72"/>
      <c r="B334" s="73"/>
      <c r="C334" s="73"/>
      <c r="D334" s="73"/>
      <c r="E334" s="73"/>
      <c r="F334" s="73"/>
      <c r="G334" s="73"/>
      <c r="H334" s="73"/>
      <c r="I334" s="64"/>
      <c r="J334" s="74"/>
      <c r="K334" s="74"/>
      <c r="L334" s="74"/>
      <c r="M334" s="74"/>
      <c r="N334" s="74"/>
      <c r="O334" s="74"/>
      <c r="P334" s="75"/>
      <c r="AG334" s="67"/>
      <c r="AH334" s="67"/>
      <c r="AI334" s="67"/>
      <c r="AJ334" s="67"/>
      <c r="AK334" s="67"/>
      <c r="AL334" s="78"/>
      <c r="AM334" s="79"/>
      <c r="AN334" s="79"/>
    </row>
    <row r="335" spans="1:40" x14ac:dyDescent="0.2">
      <c r="A335" s="72"/>
      <c r="B335" s="73"/>
      <c r="C335" s="73"/>
      <c r="D335" s="73"/>
      <c r="E335" s="73"/>
      <c r="F335" s="73"/>
      <c r="G335" s="73"/>
      <c r="H335" s="73"/>
      <c r="I335" s="64"/>
      <c r="J335" s="74"/>
      <c r="K335" s="74"/>
      <c r="L335" s="74"/>
      <c r="M335" s="74"/>
      <c r="N335" s="74"/>
      <c r="O335" s="74"/>
      <c r="P335" s="75"/>
      <c r="AG335" s="67"/>
      <c r="AH335" s="67"/>
      <c r="AI335" s="67"/>
      <c r="AJ335" s="67"/>
      <c r="AK335" s="67"/>
      <c r="AL335" s="78"/>
      <c r="AM335" s="79"/>
      <c r="AN335" s="79"/>
    </row>
    <row r="336" spans="1:40" x14ac:dyDescent="0.2">
      <c r="A336" s="72"/>
      <c r="B336" s="73"/>
      <c r="C336" s="73"/>
      <c r="D336" s="73"/>
      <c r="E336" s="73"/>
      <c r="F336" s="73"/>
      <c r="G336" s="73"/>
      <c r="H336" s="73"/>
      <c r="I336" s="64"/>
      <c r="J336" s="74"/>
      <c r="K336" s="74"/>
      <c r="L336" s="74"/>
      <c r="M336" s="74"/>
      <c r="N336" s="74"/>
      <c r="O336" s="74"/>
      <c r="P336" s="75"/>
      <c r="AG336" s="67"/>
      <c r="AH336" s="67"/>
      <c r="AI336" s="67"/>
      <c r="AJ336" s="67"/>
      <c r="AK336" s="67"/>
      <c r="AL336" s="78"/>
      <c r="AM336" s="79"/>
      <c r="AN336" s="79"/>
    </row>
    <row r="337" spans="1:40" x14ac:dyDescent="0.2">
      <c r="A337" s="72"/>
      <c r="B337" s="73"/>
      <c r="C337" s="73"/>
      <c r="D337" s="73"/>
      <c r="E337" s="73"/>
      <c r="F337" s="73"/>
      <c r="G337" s="73"/>
      <c r="H337" s="73"/>
      <c r="I337" s="64"/>
      <c r="J337" s="74"/>
      <c r="K337" s="74"/>
      <c r="L337" s="74"/>
      <c r="M337" s="74"/>
      <c r="N337" s="74"/>
      <c r="O337" s="74"/>
      <c r="P337" s="75"/>
      <c r="AG337" s="67"/>
      <c r="AH337" s="67"/>
      <c r="AI337" s="67"/>
      <c r="AJ337" s="67"/>
      <c r="AK337" s="67"/>
      <c r="AL337" s="78"/>
      <c r="AM337" s="79"/>
      <c r="AN337" s="79"/>
    </row>
    <row r="338" spans="1:40" x14ac:dyDescent="0.2">
      <c r="A338" s="72"/>
      <c r="B338" s="73"/>
      <c r="C338" s="73"/>
      <c r="D338" s="73"/>
      <c r="E338" s="73"/>
      <c r="F338" s="73"/>
      <c r="G338" s="73"/>
      <c r="H338" s="73"/>
      <c r="I338" s="64"/>
      <c r="J338" s="74"/>
      <c r="K338" s="74"/>
      <c r="L338" s="74"/>
      <c r="M338" s="74"/>
      <c r="N338" s="74"/>
      <c r="O338" s="74"/>
      <c r="P338" s="75"/>
      <c r="AG338" s="67"/>
      <c r="AH338" s="67"/>
      <c r="AI338" s="67"/>
      <c r="AJ338" s="67"/>
      <c r="AK338" s="67"/>
      <c r="AL338" s="78"/>
      <c r="AM338" s="79"/>
      <c r="AN338" s="79"/>
    </row>
    <row r="339" spans="1:40" x14ac:dyDescent="0.2">
      <c r="A339" s="72"/>
      <c r="B339" s="73"/>
      <c r="C339" s="73"/>
      <c r="D339" s="73"/>
      <c r="E339" s="73"/>
      <c r="F339" s="73"/>
      <c r="G339" s="73"/>
      <c r="H339" s="73"/>
      <c r="I339" s="64"/>
      <c r="J339" s="74"/>
      <c r="K339" s="74"/>
      <c r="L339" s="74"/>
      <c r="M339" s="74"/>
      <c r="N339" s="74"/>
      <c r="O339" s="74"/>
      <c r="P339" s="75"/>
      <c r="AG339" s="67"/>
      <c r="AH339" s="67"/>
      <c r="AI339" s="67"/>
      <c r="AJ339" s="67"/>
      <c r="AK339" s="67"/>
      <c r="AL339" s="78"/>
      <c r="AM339" s="79"/>
      <c r="AN339" s="79"/>
    </row>
    <row r="340" spans="1:40" x14ac:dyDescent="0.2">
      <c r="A340" s="72"/>
      <c r="B340" s="73"/>
      <c r="C340" s="73"/>
      <c r="D340" s="73"/>
      <c r="E340" s="73"/>
      <c r="F340" s="73"/>
      <c r="G340" s="73"/>
      <c r="H340" s="73"/>
      <c r="I340" s="64"/>
      <c r="J340" s="74"/>
      <c r="K340" s="74"/>
      <c r="L340" s="74"/>
      <c r="M340" s="74"/>
      <c r="N340" s="74"/>
      <c r="O340" s="74"/>
      <c r="P340" s="75"/>
      <c r="AG340" s="67"/>
      <c r="AH340" s="67"/>
      <c r="AI340" s="67"/>
      <c r="AJ340" s="67"/>
      <c r="AK340" s="67"/>
      <c r="AL340" s="78"/>
      <c r="AM340" s="79"/>
      <c r="AN340" s="79"/>
    </row>
    <row r="341" spans="1:40" x14ac:dyDescent="0.2">
      <c r="A341" s="72"/>
      <c r="B341" s="73"/>
      <c r="C341" s="73"/>
      <c r="D341" s="73"/>
      <c r="E341" s="73"/>
      <c r="F341" s="73"/>
      <c r="G341" s="73"/>
      <c r="H341" s="73"/>
      <c r="I341" s="64"/>
      <c r="J341" s="74"/>
      <c r="K341" s="74"/>
      <c r="L341" s="74"/>
      <c r="M341" s="74"/>
      <c r="N341" s="74"/>
      <c r="O341" s="74"/>
      <c r="P341" s="75"/>
      <c r="AG341" s="67"/>
      <c r="AH341" s="67"/>
      <c r="AI341" s="67"/>
      <c r="AJ341" s="67"/>
      <c r="AK341" s="67"/>
      <c r="AL341" s="78"/>
      <c r="AM341" s="79"/>
      <c r="AN341" s="79"/>
    </row>
    <row r="342" spans="1:40" x14ac:dyDescent="0.2">
      <c r="A342" s="72"/>
      <c r="B342" s="73"/>
      <c r="C342" s="73"/>
      <c r="D342" s="73"/>
      <c r="E342" s="73"/>
      <c r="F342" s="73"/>
      <c r="G342" s="73"/>
      <c r="H342" s="73"/>
      <c r="I342" s="64"/>
      <c r="J342" s="74"/>
      <c r="K342" s="74"/>
      <c r="L342" s="74"/>
      <c r="M342" s="74"/>
      <c r="N342" s="74"/>
      <c r="O342" s="74"/>
      <c r="P342" s="75"/>
      <c r="AG342" s="67"/>
      <c r="AH342" s="67"/>
      <c r="AI342" s="67"/>
      <c r="AJ342" s="67"/>
      <c r="AK342" s="67"/>
      <c r="AL342" s="78"/>
      <c r="AM342" s="79"/>
      <c r="AN342" s="79"/>
    </row>
    <row r="343" spans="1:40" x14ac:dyDescent="0.2">
      <c r="A343" s="72"/>
      <c r="B343" s="73"/>
      <c r="C343" s="73"/>
      <c r="D343" s="73"/>
      <c r="E343" s="73"/>
      <c r="F343" s="73"/>
      <c r="G343" s="73"/>
      <c r="H343" s="73"/>
      <c r="I343" s="64"/>
      <c r="J343" s="74"/>
      <c r="K343" s="74"/>
      <c r="L343" s="74"/>
      <c r="M343" s="74"/>
      <c r="N343" s="74"/>
      <c r="O343" s="74"/>
      <c r="P343" s="75"/>
      <c r="AG343" s="67"/>
      <c r="AH343" s="67"/>
      <c r="AI343" s="67"/>
      <c r="AJ343" s="67"/>
      <c r="AK343" s="67"/>
      <c r="AL343" s="78"/>
      <c r="AM343" s="79"/>
      <c r="AN343" s="79"/>
    </row>
    <row r="344" spans="1:40" x14ac:dyDescent="0.2">
      <c r="A344" s="72"/>
      <c r="B344" s="73"/>
      <c r="C344" s="73"/>
      <c r="D344" s="73"/>
      <c r="E344" s="73"/>
      <c r="F344" s="73"/>
      <c r="G344" s="73"/>
      <c r="H344" s="73"/>
      <c r="I344" s="64"/>
      <c r="J344" s="74"/>
      <c r="K344" s="74"/>
      <c r="L344" s="74"/>
      <c r="M344" s="74"/>
      <c r="N344" s="74"/>
      <c r="O344" s="74"/>
      <c r="P344" s="75"/>
      <c r="AG344" s="67"/>
      <c r="AH344" s="67"/>
      <c r="AI344" s="67"/>
      <c r="AJ344" s="67"/>
      <c r="AK344" s="67"/>
      <c r="AL344" s="78"/>
      <c r="AM344" s="79"/>
      <c r="AN344" s="79"/>
    </row>
    <row r="345" spans="1:40" x14ac:dyDescent="0.2">
      <c r="A345" s="72"/>
      <c r="B345" s="73"/>
      <c r="C345" s="73"/>
      <c r="D345" s="73"/>
      <c r="E345" s="73"/>
      <c r="F345" s="73"/>
      <c r="G345" s="73"/>
      <c r="H345" s="73"/>
      <c r="I345" s="64"/>
      <c r="J345" s="74"/>
      <c r="K345" s="74"/>
      <c r="L345" s="74"/>
      <c r="M345" s="74"/>
      <c r="N345" s="74"/>
      <c r="O345" s="74"/>
      <c r="P345" s="75"/>
      <c r="AG345" s="67"/>
      <c r="AH345" s="67"/>
      <c r="AI345" s="67"/>
      <c r="AJ345" s="67"/>
      <c r="AK345" s="67"/>
      <c r="AL345" s="78"/>
      <c r="AM345" s="79"/>
      <c r="AN345" s="79"/>
    </row>
    <row r="346" spans="1:40" x14ac:dyDescent="0.2">
      <c r="A346" s="72"/>
      <c r="B346" s="73"/>
      <c r="C346" s="73"/>
      <c r="D346" s="73"/>
      <c r="E346" s="73"/>
      <c r="F346" s="73"/>
      <c r="G346" s="73"/>
      <c r="H346" s="73"/>
      <c r="I346" s="64"/>
      <c r="J346" s="74"/>
      <c r="K346" s="74"/>
      <c r="L346" s="74"/>
      <c r="M346" s="74"/>
      <c r="N346" s="74"/>
      <c r="O346" s="74"/>
      <c r="P346" s="75"/>
      <c r="AG346" s="67"/>
      <c r="AH346" s="67"/>
      <c r="AI346" s="67"/>
      <c r="AJ346" s="67"/>
      <c r="AK346" s="67"/>
      <c r="AL346" s="78"/>
      <c r="AM346" s="79"/>
      <c r="AN346" s="79"/>
    </row>
    <row r="347" spans="1:40" x14ac:dyDescent="0.2">
      <c r="A347" s="72"/>
      <c r="B347" s="73"/>
      <c r="C347" s="73"/>
      <c r="D347" s="73"/>
      <c r="E347" s="73"/>
      <c r="F347" s="73"/>
      <c r="G347" s="73"/>
      <c r="H347" s="73"/>
      <c r="I347" s="64"/>
      <c r="J347" s="74"/>
      <c r="K347" s="74"/>
      <c r="L347" s="74"/>
      <c r="M347" s="74"/>
      <c r="N347" s="74"/>
      <c r="O347" s="74"/>
      <c r="P347" s="75"/>
      <c r="AG347" s="67"/>
      <c r="AH347" s="67"/>
      <c r="AI347" s="67"/>
      <c r="AJ347" s="67"/>
      <c r="AK347" s="67"/>
      <c r="AL347" s="78"/>
      <c r="AM347" s="79"/>
      <c r="AN347" s="79"/>
    </row>
    <row r="348" spans="1:40" x14ac:dyDescent="0.2">
      <c r="A348" s="72"/>
      <c r="B348" s="73"/>
      <c r="C348" s="73"/>
      <c r="D348" s="73"/>
      <c r="E348" s="73"/>
      <c r="F348" s="73"/>
      <c r="G348" s="73"/>
      <c r="H348" s="73"/>
      <c r="I348" s="64"/>
      <c r="J348" s="74"/>
      <c r="K348" s="74"/>
      <c r="L348" s="74"/>
      <c r="M348" s="74"/>
      <c r="N348" s="74"/>
      <c r="O348" s="74"/>
      <c r="P348" s="75"/>
      <c r="AG348" s="67"/>
      <c r="AH348" s="67"/>
      <c r="AI348" s="67"/>
      <c r="AJ348" s="67"/>
      <c r="AK348" s="67"/>
      <c r="AL348" s="78"/>
      <c r="AM348" s="79"/>
      <c r="AN348" s="79"/>
    </row>
    <row r="349" spans="1:40" x14ac:dyDescent="0.2">
      <c r="A349" s="72"/>
      <c r="B349" s="73"/>
      <c r="C349" s="73"/>
      <c r="D349" s="73"/>
      <c r="E349" s="73"/>
      <c r="F349" s="73"/>
      <c r="G349" s="73"/>
      <c r="H349" s="73"/>
      <c r="I349" s="64"/>
      <c r="J349" s="74"/>
      <c r="K349" s="74"/>
      <c r="L349" s="74"/>
      <c r="M349" s="74"/>
      <c r="N349" s="74"/>
      <c r="O349" s="74"/>
      <c r="P349" s="75"/>
      <c r="AG349" s="67"/>
      <c r="AH349" s="67"/>
      <c r="AI349" s="67"/>
      <c r="AJ349" s="67"/>
      <c r="AK349" s="67"/>
      <c r="AL349" s="78"/>
      <c r="AM349" s="79"/>
      <c r="AN349" s="79"/>
    </row>
    <row r="350" spans="1:40" x14ac:dyDescent="0.2">
      <c r="A350" s="72"/>
      <c r="B350" s="73"/>
      <c r="C350" s="73"/>
      <c r="D350" s="73"/>
      <c r="E350" s="73"/>
      <c r="F350" s="73"/>
      <c r="G350" s="73"/>
      <c r="H350" s="73"/>
      <c r="I350" s="64"/>
      <c r="J350" s="74"/>
      <c r="K350" s="74"/>
      <c r="L350" s="74"/>
      <c r="M350" s="74"/>
      <c r="N350" s="74"/>
      <c r="O350" s="74"/>
      <c r="P350" s="75"/>
      <c r="AG350" s="67"/>
      <c r="AH350" s="67"/>
      <c r="AI350" s="67"/>
      <c r="AJ350" s="67"/>
      <c r="AK350" s="67"/>
      <c r="AL350" s="78"/>
      <c r="AM350" s="79"/>
      <c r="AN350" s="79"/>
    </row>
    <row r="351" spans="1:40" x14ac:dyDescent="0.2">
      <c r="A351" s="72"/>
      <c r="B351" s="73"/>
      <c r="C351" s="73"/>
      <c r="D351" s="73"/>
      <c r="E351" s="73"/>
      <c r="F351" s="73"/>
      <c r="G351" s="73"/>
      <c r="H351" s="73"/>
      <c r="I351" s="64"/>
      <c r="J351" s="74"/>
      <c r="K351" s="74"/>
      <c r="L351" s="74"/>
      <c r="M351" s="74"/>
      <c r="N351" s="74"/>
      <c r="O351" s="74"/>
      <c r="P351" s="75"/>
      <c r="AG351" s="67"/>
      <c r="AH351" s="67"/>
      <c r="AI351" s="67"/>
      <c r="AJ351" s="67"/>
      <c r="AK351" s="67"/>
      <c r="AL351" s="78"/>
      <c r="AM351" s="79"/>
      <c r="AN351" s="79"/>
    </row>
    <row r="352" spans="1:40" x14ac:dyDescent="0.2">
      <c r="A352" s="72"/>
      <c r="B352" s="73"/>
      <c r="C352" s="73"/>
      <c r="D352" s="73"/>
      <c r="E352" s="73"/>
      <c r="F352" s="73"/>
      <c r="G352" s="73"/>
      <c r="H352" s="73"/>
      <c r="I352" s="64"/>
      <c r="J352" s="74"/>
      <c r="K352" s="74"/>
      <c r="L352" s="74"/>
      <c r="M352" s="74"/>
      <c r="N352" s="74"/>
      <c r="O352" s="74"/>
      <c r="P352" s="75"/>
      <c r="AG352" s="67"/>
      <c r="AH352" s="67"/>
      <c r="AI352" s="67"/>
      <c r="AJ352" s="67"/>
      <c r="AK352" s="67"/>
      <c r="AL352" s="78"/>
      <c r="AM352" s="79"/>
      <c r="AN352" s="79"/>
    </row>
    <row r="353" spans="1:40" x14ac:dyDescent="0.2">
      <c r="A353" s="72"/>
      <c r="B353" s="73"/>
      <c r="C353" s="73"/>
      <c r="D353" s="73"/>
      <c r="E353" s="73"/>
      <c r="F353" s="73"/>
      <c r="G353" s="73"/>
      <c r="H353" s="73"/>
      <c r="I353" s="64"/>
      <c r="J353" s="74"/>
      <c r="K353" s="74"/>
      <c r="L353" s="74"/>
      <c r="M353" s="74"/>
      <c r="N353" s="74"/>
      <c r="O353" s="74"/>
      <c r="P353" s="75"/>
      <c r="AG353" s="67"/>
      <c r="AH353" s="67"/>
      <c r="AI353" s="67"/>
      <c r="AJ353" s="67"/>
      <c r="AK353" s="67"/>
      <c r="AL353" s="78"/>
      <c r="AM353" s="79"/>
      <c r="AN353" s="79"/>
    </row>
    <row r="354" spans="1:40" x14ac:dyDescent="0.2">
      <c r="A354" s="72"/>
      <c r="B354" s="73"/>
      <c r="C354" s="73"/>
      <c r="D354" s="73"/>
      <c r="E354" s="73"/>
      <c r="F354" s="73"/>
      <c r="G354" s="73"/>
      <c r="H354" s="73"/>
      <c r="I354" s="64"/>
      <c r="J354" s="74"/>
      <c r="K354" s="74"/>
      <c r="L354" s="74"/>
      <c r="M354" s="74"/>
      <c r="N354" s="74"/>
      <c r="O354" s="74"/>
      <c r="P354" s="75"/>
      <c r="AG354" s="67"/>
      <c r="AH354" s="67"/>
      <c r="AI354" s="67"/>
      <c r="AJ354" s="67"/>
      <c r="AK354" s="67"/>
      <c r="AL354" s="78"/>
      <c r="AM354" s="79"/>
      <c r="AN354" s="79"/>
    </row>
    <row r="355" spans="1:40" x14ac:dyDescent="0.2">
      <c r="A355" s="72"/>
      <c r="B355" s="73"/>
      <c r="C355" s="73"/>
      <c r="D355" s="73"/>
      <c r="E355" s="73"/>
      <c r="F355" s="73"/>
      <c r="G355" s="73"/>
      <c r="H355" s="73"/>
      <c r="I355" s="64"/>
      <c r="J355" s="74"/>
      <c r="K355" s="74"/>
      <c r="L355" s="74"/>
      <c r="M355" s="74"/>
      <c r="N355" s="74"/>
      <c r="O355" s="74"/>
      <c r="P355" s="75"/>
      <c r="AG355" s="67"/>
      <c r="AH355" s="67"/>
      <c r="AI355" s="67"/>
      <c r="AJ355" s="67"/>
      <c r="AK355" s="67"/>
      <c r="AL355" s="78"/>
      <c r="AM355" s="79"/>
      <c r="AN355" s="79"/>
    </row>
    <row r="356" spans="1:40" x14ac:dyDescent="0.2">
      <c r="A356" s="72"/>
      <c r="B356" s="73"/>
      <c r="C356" s="73"/>
      <c r="D356" s="73"/>
      <c r="E356" s="73"/>
      <c r="F356" s="73"/>
      <c r="G356" s="73"/>
      <c r="H356" s="73"/>
      <c r="I356" s="64"/>
      <c r="J356" s="74"/>
      <c r="K356" s="74"/>
      <c r="L356" s="74"/>
      <c r="M356" s="74"/>
      <c r="N356" s="74"/>
      <c r="O356" s="74"/>
      <c r="P356" s="75"/>
      <c r="AG356" s="67"/>
      <c r="AH356" s="67"/>
      <c r="AI356" s="67"/>
      <c r="AJ356" s="67"/>
      <c r="AK356" s="67"/>
      <c r="AL356" s="78"/>
      <c r="AM356" s="79"/>
      <c r="AN356" s="79"/>
    </row>
    <row r="357" spans="1:40" x14ac:dyDescent="0.2">
      <c r="A357" s="72"/>
      <c r="B357" s="73"/>
      <c r="C357" s="73"/>
      <c r="D357" s="73"/>
      <c r="E357" s="73"/>
      <c r="F357" s="73"/>
      <c r="G357" s="73"/>
      <c r="H357" s="73"/>
      <c r="I357" s="64"/>
      <c r="J357" s="74"/>
      <c r="K357" s="74"/>
      <c r="L357" s="74"/>
      <c r="M357" s="74"/>
      <c r="N357" s="74"/>
      <c r="O357" s="74"/>
      <c r="P357" s="75"/>
      <c r="AG357" s="67"/>
      <c r="AH357" s="67"/>
      <c r="AI357" s="67"/>
      <c r="AJ357" s="67"/>
      <c r="AK357" s="67"/>
      <c r="AL357" s="78"/>
      <c r="AM357" s="79"/>
      <c r="AN357" s="79"/>
    </row>
    <row r="358" spans="1:40" x14ac:dyDescent="0.2">
      <c r="A358" s="72"/>
      <c r="B358" s="73"/>
      <c r="C358" s="73"/>
      <c r="D358" s="73"/>
      <c r="E358" s="73"/>
      <c r="F358" s="73"/>
      <c r="G358" s="73"/>
      <c r="H358" s="73"/>
      <c r="I358" s="64"/>
      <c r="J358" s="74"/>
      <c r="K358" s="74"/>
      <c r="L358" s="74"/>
      <c r="M358" s="74"/>
      <c r="N358" s="74"/>
      <c r="O358" s="74"/>
      <c r="P358" s="75"/>
      <c r="AG358" s="67"/>
      <c r="AH358" s="67"/>
      <c r="AI358" s="67"/>
      <c r="AJ358" s="67"/>
      <c r="AK358" s="67"/>
      <c r="AL358" s="78"/>
      <c r="AM358" s="79"/>
      <c r="AN358" s="79"/>
    </row>
    <row r="359" spans="1:40" x14ac:dyDescent="0.2">
      <c r="A359" s="72"/>
      <c r="B359" s="73"/>
      <c r="C359" s="73"/>
      <c r="D359" s="73"/>
      <c r="E359" s="73"/>
      <c r="F359" s="73"/>
      <c r="G359" s="73"/>
      <c r="H359" s="73"/>
      <c r="I359" s="64"/>
      <c r="J359" s="74"/>
      <c r="K359" s="74"/>
      <c r="L359" s="74"/>
      <c r="M359" s="74"/>
      <c r="N359" s="74"/>
      <c r="O359" s="74"/>
      <c r="P359" s="75"/>
      <c r="AG359" s="67"/>
      <c r="AH359" s="67"/>
      <c r="AI359" s="67"/>
      <c r="AJ359" s="67"/>
      <c r="AK359" s="67"/>
      <c r="AL359" s="78"/>
      <c r="AM359" s="79"/>
      <c r="AN359" s="79"/>
    </row>
    <row r="360" spans="1:40" x14ac:dyDescent="0.2">
      <c r="A360" s="72"/>
      <c r="B360" s="73"/>
      <c r="C360" s="73"/>
      <c r="D360" s="73"/>
      <c r="E360" s="73"/>
      <c r="F360" s="73"/>
      <c r="G360" s="73"/>
      <c r="H360" s="73"/>
      <c r="I360" s="64"/>
      <c r="J360" s="74"/>
      <c r="K360" s="74"/>
      <c r="L360" s="74"/>
      <c r="M360" s="74"/>
      <c r="N360" s="74"/>
      <c r="O360" s="74"/>
      <c r="P360" s="75"/>
      <c r="AG360" s="67"/>
      <c r="AH360" s="67"/>
      <c r="AI360" s="67"/>
      <c r="AJ360" s="67"/>
      <c r="AK360" s="67"/>
      <c r="AL360" s="78"/>
      <c r="AM360" s="79"/>
      <c r="AN360" s="79"/>
    </row>
    <row r="361" spans="1:40" x14ac:dyDescent="0.2">
      <c r="A361" s="72"/>
      <c r="B361" s="73"/>
      <c r="C361" s="73"/>
      <c r="D361" s="73"/>
      <c r="E361" s="73"/>
      <c r="F361" s="73"/>
      <c r="G361" s="73"/>
      <c r="H361" s="73"/>
      <c r="I361" s="64"/>
      <c r="J361" s="74"/>
      <c r="K361" s="74"/>
      <c r="L361" s="74"/>
      <c r="M361" s="74"/>
      <c r="N361" s="74"/>
      <c r="O361" s="74"/>
      <c r="P361" s="75"/>
      <c r="AG361" s="67"/>
      <c r="AH361" s="67"/>
      <c r="AI361" s="67"/>
      <c r="AJ361" s="67"/>
      <c r="AK361" s="67"/>
      <c r="AL361" s="78"/>
      <c r="AM361" s="79"/>
      <c r="AN361" s="79"/>
    </row>
    <row r="362" spans="1:40" x14ac:dyDescent="0.2">
      <c r="A362" s="72"/>
      <c r="B362" s="73"/>
      <c r="C362" s="73"/>
      <c r="D362" s="73"/>
      <c r="E362" s="73"/>
      <c r="F362" s="73"/>
      <c r="G362" s="73"/>
      <c r="H362" s="73"/>
      <c r="I362" s="64"/>
      <c r="J362" s="74"/>
      <c r="K362" s="74"/>
      <c r="L362" s="74"/>
      <c r="M362" s="74"/>
      <c r="N362" s="74"/>
      <c r="O362" s="74"/>
      <c r="P362" s="75"/>
      <c r="AG362" s="67"/>
      <c r="AH362" s="67"/>
      <c r="AI362" s="67"/>
      <c r="AJ362" s="67"/>
      <c r="AK362" s="67"/>
      <c r="AL362" s="78"/>
      <c r="AM362" s="79"/>
      <c r="AN362" s="79"/>
    </row>
    <row r="363" spans="1:40" x14ac:dyDescent="0.2">
      <c r="A363" s="72"/>
      <c r="B363" s="73"/>
      <c r="C363" s="73"/>
      <c r="D363" s="73"/>
      <c r="E363" s="73"/>
      <c r="F363" s="73"/>
      <c r="G363" s="73"/>
      <c r="H363" s="73"/>
      <c r="I363" s="64"/>
      <c r="J363" s="74"/>
      <c r="K363" s="74"/>
      <c r="L363" s="74"/>
      <c r="M363" s="74"/>
      <c r="N363" s="74"/>
      <c r="O363" s="74"/>
      <c r="P363" s="75"/>
      <c r="AG363" s="67"/>
      <c r="AH363" s="67"/>
      <c r="AI363" s="67"/>
      <c r="AJ363" s="67"/>
      <c r="AK363" s="67"/>
      <c r="AL363" s="78"/>
      <c r="AM363" s="79"/>
      <c r="AN363" s="79"/>
    </row>
    <row r="364" spans="1:40" x14ac:dyDescent="0.2">
      <c r="A364" s="72"/>
      <c r="B364" s="73"/>
      <c r="C364" s="73"/>
      <c r="D364" s="73"/>
      <c r="E364" s="73"/>
      <c r="F364" s="73"/>
      <c r="G364" s="73"/>
      <c r="H364" s="73"/>
      <c r="I364" s="64"/>
      <c r="J364" s="74"/>
      <c r="K364" s="74"/>
      <c r="L364" s="74"/>
      <c r="M364" s="74"/>
      <c r="N364" s="74"/>
      <c r="O364" s="74"/>
      <c r="P364" s="75"/>
      <c r="AG364" s="67"/>
      <c r="AH364" s="67"/>
      <c r="AI364" s="67"/>
      <c r="AJ364" s="67"/>
      <c r="AK364" s="67"/>
      <c r="AL364" s="78"/>
      <c r="AM364" s="79"/>
      <c r="AN364" s="79"/>
    </row>
    <row r="365" spans="1:40" x14ac:dyDescent="0.2">
      <c r="A365" s="72"/>
      <c r="B365" s="73"/>
      <c r="C365" s="73"/>
      <c r="D365" s="73"/>
      <c r="E365" s="73"/>
      <c r="F365" s="73"/>
      <c r="G365" s="73"/>
      <c r="H365" s="73"/>
      <c r="I365" s="64"/>
      <c r="J365" s="74"/>
      <c r="K365" s="74"/>
      <c r="L365" s="74"/>
      <c r="M365" s="74"/>
      <c r="N365" s="74"/>
      <c r="O365" s="74"/>
      <c r="P365" s="75"/>
      <c r="AG365" s="67"/>
      <c r="AH365" s="67"/>
      <c r="AI365" s="67"/>
      <c r="AJ365" s="67"/>
      <c r="AK365" s="67"/>
      <c r="AL365" s="78"/>
      <c r="AM365" s="79"/>
      <c r="AN365" s="79"/>
    </row>
    <row r="366" spans="1:40" x14ac:dyDescent="0.2">
      <c r="A366" s="72"/>
      <c r="B366" s="73"/>
      <c r="C366" s="73"/>
      <c r="D366" s="73"/>
      <c r="E366" s="73"/>
      <c r="F366" s="73"/>
      <c r="G366" s="73"/>
      <c r="H366" s="73"/>
      <c r="I366" s="64"/>
      <c r="J366" s="74"/>
      <c r="K366" s="74"/>
      <c r="L366" s="74"/>
      <c r="M366" s="74"/>
      <c r="N366" s="74"/>
      <c r="O366" s="74"/>
      <c r="P366" s="75"/>
      <c r="AG366" s="67"/>
      <c r="AH366" s="67"/>
      <c r="AI366" s="67"/>
      <c r="AJ366" s="67"/>
      <c r="AK366" s="67"/>
      <c r="AL366" s="78"/>
      <c r="AM366" s="79"/>
      <c r="AN366" s="79"/>
    </row>
    <row r="367" spans="1:40" x14ac:dyDescent="0.2">
      <c r="A367" s="72"/>
      <c r="B367" s="73"/>
      <c r="C367" s="73"/>
      <c r="D367" s="73"/>
      <c r="E367" s="73"/>
      <c r="F367" s="73"/>
      <c r="G367" s="73"/>
      <c r="H367" s="73"/>
      <c r="I367" s="64"/>
      <c r="J367" s="74"/>
      <c r="K367" s="74"/>
      <c r="L367" s="74"/>
      <c r="M367" s="74"/>
      <c r="N367" s="74"/>
      <c r="O367" s="74"/>
      <c r="P367" s="75"/>
      <c r="AG367" s="67"/>
      <c r="AH367" s="67"/>
      <c r="AI367" s="67"/>
      <c r="AJ367" s="67"/>
      <c r="AK367" s="67"/>
      <c r="AL367" s="78"/>
      <c r="AM367" s="79"/>
      <c r="AN367" s="79"/>
    </row>
    <row r="368" spans="1:40" x14ac:dyDescent="0.2">
      <c r="A368" s="72"/>
      <c r="B368" s="73"/>
      <c r="C368" s="73"/>
      <c r="D368" s="73"/>
      <c r="E368" s="73"/>
      <c r="F368" s="73"/>
      <c r="G368" s="73"/>
      <c r="H368" s="73"/>
      <c r="I368" s="64"/>
      <c r="J368" s="74"/>
      <c r="K368" s="74"/>
      <c r="L368" s="74"/>
      <c r="M368" s="74"/>
      <c r="N368" s="74"/>
      <c r="O368" s="74"/>
      <c r="P368" s="75"/>
      <c r="AG368" s="67"/>
      <c r="AH368" s="67"/>
      <c r="AI368" s="67"/>
      <c r="AJ368" s="67"/>
      <c r="AK368" s="67"/>
      <c r="AL368" s="78"/>
      <c r="AM368" s="79"/>
      <c r="AN368" s="79"/>
    </row>
    <row r="369" spans="1:40" x14ac:dyDescent="0.2">
      <c r="A369" s="72"/>
      <c r="B369" s="73"/>
      <c r="C369" s="73"/>
      <c r="D369" s="73"/>
      <c r="E369" s="73"/>
      <c r="F369" s="73"/>
      <c r="G369" s="73"/>
      <c r="H369" s="73"/>
      <c r="I369" s="64"/>
      <c r="J369" s="74"/>
      <c r="K369" s="74"/>
      <c r="L369" s="74"/>
      <c r="M369" s="74"/>
      <c r="N369" s="74"/>
      <c r="O369" s="74"/>
      <c r="P369" s="75"/>
      <c r="AG369" s="67"/>
      <c r="AH369" s="67"/>
      <c r="AI369" s="67"/>
      <c r="AJ369" s="67"/>
      <c r="AK369" s="67"/>
      <c r="AL369" s="78"/>
      <c r="AM369" s="79"/>
      <c r="AN369" s="79"/>
    </row>
    <row r="370" spans="1:40" x14ac:dyDescent="0.2">
      <c r="A370" s="72"/>
      <c r="B370" s="73"/>
      <c r="C370" s="73"/>
      <c r="D370" s="73"/>
      <c r="E370" s="73"/>
      <c r="F370" s="73"/>
      <c r="G370" s="73"/>
      <c r="H370" s="73"/>
      <c r="I370" s="64"/>
      <c r="J370" s="74"/>
      <c r="K370" s="74"/>
      <c r="L370" s="74"/>
      <c r="M370" s="74"/>
      <c r="N370" s="74"/>
      <c r="O370" s="74"/>
      <c r="P370" s="75"/>
      <c r="AG370" s="67"/>
      <c r="AH370" s="67"/>
      <c r="AI370" s="67"/>
      <c r="AJ370" s="67"/>
      <c r="AK370" s="67"/>
      <c r="AL370" s="78"/>
      <c r="AM370" s="79"/>
      <c r="AN370" s="79"/>
    </row>
    <row r="371" spans="1:40" x14ac:dyDescent="0.2">
      <c r="A371" s="72"/>
      <c r="B371" s="73"/>
      <c r="C371" s="73"/>
      <c r="D371" s="73"/>
      <c r="E371" s="73"/>
      <c r="F371" s="73"/>
      <c r="G371" s="73"/>
      <c r="H371" s="73"/>
      <c r="I371" s="64"/>
      <c r="J371" s="74"/>
      <c r="K371" s="74"/>
      <c r="L371" s="74"/>
      <c r="M371" s="74"/>
      <c r="N371" s="74"/>
      <c r="O371" s="74"/>
      <c r="P371" s="75"/>
      <c r="AG371" s="67"/>
      <c r="AH371" s="67"/>
      <c r="AI371" s="67"/>
      <c r="AJ371" s="67"/>
      <c r="AK371" s="67"/>
      <c r="AL371" s="78"/>
      <c r="AM371" s="79"/>
      <c r="AN371" s="79"/>
    </row>
    <row r="372" spans="1:40" x14ac:dyDescent="0.2">
      <c r="A372" s="72"/>
      <c r="B372" s="73"/>
      <c r="C372" s="73"/>
      <c r="D372" s="73"/>
      <c r="E372" s="73"/>
      <c r="F372" s="73"/>
      <c r="G372" s="73"/>
      <c r="H372" s="73"/>
      <c r="I372" s="64"/>
      <c r="J372" s="74"/>
      <c r="K372" s="74"/>
      <c r="L372" s="74"/>
      <c r="M372" s="74"/>
      <c r="N372" s="74"/>
      <c r="O372" s="74"/>
      <c r="P372" s="75"/>
      <c r="AG372" s="67"/>
      <c r="AH372" s="67"/>
      <c r="AI372" s="67"/>
      <c r="AJ372" s="67"/>
      <c r="AK372" s="67"/>
      <c r="AL372" s="78"/>
      <c r="AM372" s="79"/>
      <c r="AN372" s="79"/>
    </row>
    <row r="373" spans="1:40" x14ac:dyDescent="0.2">
      <c r="A373" s="72"/>
      <c r="B373" s="73"/>
      <c r="C373" s="73"/>
      <c r="D373" s="73"/>
      <c r="E373" s="73"/>
      <c r="F373" s="73"/>
      <c r="G373" s="73"/>
      <c r="H373" s="73"/>
      <c r="I373" s="64"/>
      <c r="J373" s="74"/>
      <c r="K373" s="74"/>
      <c r="L373" s="74"/>
      <c r="M373" s="74"/>
      <c r="N373" s="74"/>
      <c r="O373" s="74"/>
      <c r="P373" s="75"/>
      <c r="AG373" s="67"/>
      <c r="AH373" s="67"/>
      <c r="AI373" s="67"/>
      <c r="AJ373" s="67"/>
      <c r="AK373" s="67"/>
      <c r="AL373" s="78"/>
      <c r="AM373" s="79"/>
      <c r="AN373" s="79"/>
    </row>
    <row r="374" spans="1:40" x14ac:dyDescent="0.2">
      <c r="A374" s="72"/>
      <c r="B374" s="73"/>
      <c r="C374" s="73"/>
      <c r="D374" s="73"/>
      <c r="E374" s="73"/>
      <c r="F374" s="73"/>
      <c r="G374" s="73"/>
      <c r="H374" s="73"/>
      <c r="I374" s="64"/>
      <c r="J374" s="74"/>
      <c r="K374" s="74"/>
      <c r="L374" s="74"/>
      <c r="M374" s="74"/>
      <c r="N374" s="74"/>
      <c r="O374" s="74"/>
      <c r="P374" s="75"/>
      <c r="AG374" s="67"/>
      <c r="AH374" s="67"/>
      <c r="AI374" s="67"/>
      <c r="AJ374" s="67"/>
      <c r="AK374" s="67"/>
      <c r="AL374" s="78"/>
      <c r="AM374" s="79"/>
      <c r="AN374" s="79"/>
    </row>
    <row r="375" spans="1:40" x14ac:dyDescent="0.2">
      <c r="A375" s="72"/>
      <c r="B375" s="73"/>
      <c r="C375" s="73"/>
      <c r="D375" s="73"/>
      <c r="E375" s="73"/>
      <c r="F375" s="73"/>
      <c r="G375" s="73"/>
      <c r="H375" s="73"/>
      <c r="I375" s="64"/>
      <c r="J375" s="74"/>
      <c r="K375" s="74"/>
      <c r="L375" s="74"/>
      <c r="M375" s="74"/>
      <c r="N375" s="74"/>
      <c r="O375" s="74"/>
      <c r="P375" s="75"/>
      <c r="AG375" s="67"/>
      <c r="AH375" s="67"/>
      <c r="AI375" s="67"/>
      <c r="AJ375" s="67"/>
      <c r="AK375" s="67"/>
      <c r="AL375" s="78"/>
      <c r="AM375" s="79"/>
      <c r="AN375" s="79"/>
    </row>
    <row r="376" spans="1:40" x14ac:dyDescent="0.2">
      <c r="A376" s="72"/>
      <c r="B376" s="73"/>
      <c r="C376" s="73"/>
      <c r="D376" s="73"/>
      <c r="E376" s="73"/>
      <c r="F376" s="73"/>
      <c r="G376" s="73"/>
      <c r="H376" s="73"/>
      <c r="I376" s="64"/>
      <c r="J376" s="74"/>
      <c r="K376" s="74"/>
      <c r="L376" s="74"/>
      <c r="M376" s="74"/>
      <c r="N376" s="74"/>
      <c r="O376" s="74"/>
      <c r="P376" s="75"/>
      <c r="AG376" s="67"/>
      <c r="AH376" s="67"/>
      <c r="AI376" s="67"/>
      <c r="AJ376" s="67"/>
      <c r="AK376" s="67"/>
      <c r="AL376" s="78"/>
      <c r="AM376" s="79"/>
      <c r="AN376" s="79"/>
    </row>
    <row r="377" spans="1:40" x14ac:dyDescent="0.2">
      <c r="A377" s="72"/>
      <c r="B377" s="73"/>
      <c r="C377" s="73"/>
      <c r="D377" s="73"/>
      <c r="E377" s="73"/>
      <c r="F377" s="73"/>
      <c r="G377" s="73"/>
      <c r="H377" s="73"/>
      <c r="I377" s="64"/>
      <c r="J377" s="74"/>
      <c r="K377" s="74"/>
      <c r="L377" s="74"/>
      <c r="M377" s="74"/>
      <c r="N377" s="74"/>
      <c r="O377" s="74"/>
      <c r="P377" s="75"/>
      <c r="AG377" s="67"/>
      <c r="AH377" s="67"/>
      <c r="AI377" s="67"/>
      <c r="AJ377" s="67"/>
      <c r="AK377" s="67"/>
      <c r="AL377" s="78"/>
      <c r="AM377" s="79"/>
      <c r="AN377" s="79"/>
    </row>
    <row r="378" spans="1:40" x14ac:dyDescent="0.2">
      <c r="A378" s="72"/>
      <c r="B378" s="73"/>
      <c r="C378" s="73"/>
      <c r="D378" s="73"/>
      <c r="E378" s="73"/>
      <c r="F378" s="73"/>
      <c r="G378" s="73"/>
      <c r="H378" s="73"/>
      <c r="I378" s="64"/>
      <c r="J378" s="74"/>
      <c r="K378" s="74"/>
      <c r="L378" s="74"/>
      <c r="M378" s="74"/>
      <c r="N378" s="74"/>
      <c r="O378" s="74"/>
      <c r="P378" s="75"/>
      <c r="AG378" s="67"/>
      <c r="AH378" s="67"/>
      <c r="AI378" s="67"/>
      <c r="AJ378" s="67"/>
      <c r="AK378" s="67"/>
      <c r="AL378" s="78"/>
      <c r="AM378" s="79"/>
      <c r="AN378" s="79"/>
    </row>
    <row r="379" spans="1:40" x14ac:dyDescent="0.2">
      <c r="A379" s="72"/>
      <c r="B379" s="73"/>
      <c r="C379" s="73"/>
      <c r="D379" s="73"/>
      <c r="E379" s="73"/>
      <c r="F379" s="73"/>
      <c r="G379" s="73"/>
      <c r="H379" s="73"/>
      <c r="I379" s="64"/>
      <c r="J379" s="74"/>
      <c r="K379" s="74"/>
      <c r="L379" s="74"/>
      <c r="M379" s="74"/>
      <c r="N379" s="74"/>
      <c r="O379" s="74"/>
      <c r="P379" s="75"/>
      <c r="AG379" s="67"/>
      <c r="AH379" s="67"/>
      <c r="AI379" s="67"/>
      <c r="AJ379" s="67"/>
      <c r="AK379" s="67"/>
      <c r="AL379" s="78"/>
      <c r="AM379" s="79"/>
      <c r="AN379" s="79"/>
    </row>
    <row r="380" spans="1:40" x14ac:dyDescent="0.2">
      <c r="A380" s="72"/>
      <c r="B380" s="73"/>
      <c r="C380" s="73"/>
      <c r="D380" s="73"/>
      <c r="E380" s="73"/>
      <c r="F380" s="73"/>
      <c r="G380" s="73"/>
      <c r="H380" s="73"/>
      <c r="I380" s="64"/>
      <c r="J380" s="74"/>
      <c r="K380" s="74"/>
      <c r="L380" s="74"/>
      <c r="M380" s="74"/>
      <c r="N380" s="74"/>
      <c r="O380" s="74"/>
      <c r="P380" s="75"/>
      <c r="AG380" s="67"/>
      <c r="AH380" s="67"/>
      <c r="AI380" s="67"/>
      <c r="AJ380" s="67"/>
      <c r="AK380" s="67"/>
      <c r="AL380" s="78"/>
      <c r="AM380" s="79"/>
      <c r="AN380" s="79"/>
    </row>
    <row r="381" spans="1:40" x14ac:dyDescent="0.2">
      <c r="A381" s="72"/>
      <c r="B381" s="73"/>
      <c r="C381" s="73"/>
      <c r="D381" s="73"/>
      <c r="E381" s="73"/>
      <c r="F381" s="73"/>
      <c r="G381" s="73"/>
      <c r="H381" s="73"/>
      <c r="I381" s="64"/>
      <c r="J381" s="74"/>
      <c r="K381" s="74"/>
      <c r="L381" s="74"/>
      <c r="M381" s="74"/>
      <c r="N381" s="74"/>
      <c r="O381" s="74"/>
      <c r="P381" s="75"/>
      <c r="AG381" s="67"/>
      <c r="AH381" s="67"/>
      <c r="AI381" s="67"/>
      <c r="AJ381" s="67"/>
      <c r="AK381" s="67"/>
      <c r="AL381" s="78"/>
      <c r="AM381" s="79"/>
      <c r="AN381" s="79"/>
    </row>
    <row r="382" spans="1:40" x14ac:dyDescent="0.2">
      <c r="A382" s="72"/>
      <c r="B382" s="73"/>
      <c r="C382" s="73"/>
      <c r="D382" s="73"/>
      <c r="E382" s="73"/>
      <c r="F382" s="73"/>
      <c r="G382" s="73"/>
      <c r="H382" s="73"/>
      <c r="I382" s="64"/>
      <c r="J382" s="74"/>
      <c r="K382" s="74"/>
      <c r="L382" s="74"/>
      <c r="M382" s="74"/>
      <c r="N382" s="74"/>
      <c r="O382" s="74"/>
      <c r="P382" s="75"/>
      <c r="AG382" s="67"/>
      <c r="AH382" s="67"/>
      <c r="AI382" s="67"/>
      <c r="AJ382" s="67"/>
      <c r="AK382" s="67"/>
      <c r="AL382" s="78"/>
      <c r="AM382" s="79"/>
      <c r="AN382" s="79"/>
    </row>
    <row r="383" spans="1:40" x14ac:dyDescent="0.2">
      <c r="A383" s="72"/>
      <c r="B383" s="73"/>
      <c r="C383" s="73"/>
      <c r="D383" s="73"/>
      <c r="E383" s="73"/>
      <c r="F383" s="73"/>
      <c r="G383" s="73"/>
      <c r="H383" s="73"/>
      <c r="I383" s="64"/>
      <c r="J383" s="74"/>
      <c r="K383" s="74"/>
      <c r="L383" s="74"/>
      <c r="M383" s="74"/>
      <c r="N383" s="74"/>
      <c r="O383" s="74"/>
      <c r="P383" s="75"/>
      <c r="AG383" s="67"/>
      <c r="AH383" s="67"/>
      <c r="AI383" s="67"/>
      <c r="AJ383" s="67"/>
      <c r="AK383" s="67"/>
      <c r="AL383" s="78"/>
      <c r="AM383" s="79"/>
      <c r="AN383" s="79"/>
    </row>
    <row r="384" spans="1:40" x14ac:dyDescent="0.2">
      <c r="A384" s="72"/>
      <c r="B384" s="73"/>
      <c r="C384" s="73"/>
      <c r="D384" s="73"/>
      <c r="E384" s="73"/>
      <c r="F384" s="73"/>
      <c r="G384" s="73"/>
      <c r="H384" s="73"/>
      <c r="I384" s="64"/>
      <c r="J384" s="74"/>
      <c r="K384" s="74"/>
      <c r="L384" s="74"/>
      <c r="M384" s="74"/>
      <c r="N384" s="74"/>
      <c r="O384" s="74"/>
      <c r="P384" s="75"/>
      <c r="AG384" s="67"/>
      <c r="AH384" s="67"/>
      <c r="AI384" s="67"/>
      <c r="AJ384" s="67"/>
      <c r="AK384" s="67"/>
      <c r="AL384" s="78"/>
      <c r="AM384" s="79"/>
      <c r="AN384" s="79"/>
    </row>
    <row r="385" spans="1:40" x14ac:dyDescent="0.2">
      <c r="A385" s="72"/>
      <c r="B385" s="73"/>
      <c r="C385" s="73"/>
      <c r="D385" s="73"/>
      <c r="E385" s="73"/>
      <c r="F385" s="73"/>
      <c r="G385" s="73"/>
      <c r="H385" s="73"/>
      <c r="I385" s="64"/>
      <c r="J385" s="74"/>
      <c r="K385" s="74"/>
      <c r="L385" s="74"/>
      <c r="M385" s="74"/>
      <c r="N385" s="74"/>
      <c r="O385" s="74"/>
      <c r="P385" s="75"/>
      <c r="AG385" s="67"/>
      <c r="AH385" s="67"/>
      <c r="AI385" s="67"/>
      <c r="AJ385" s="67"/>
      <c r="AK385" s="67"/>
      <c r="AL385" s="78"/>
      <c r="AM385" s="79"/>
      <c r="AN385" s="79"/>
    </row>
    <row r="386" spans="1:40" x14ac:dyDescent="0.2">
      <c r="A386" s="72"/>
      <c r="B386" s="73"/>
      <c r="C386" s="73"/>
      <c r="D386" s="73"/>
      <c r="E386" s="73"/>
      <c r="F386" s="73"/>
      <c r="G386" s="73"/>
      <c r="H386" s="73"/>
      <c r="I386" s="64"/>
      <c r="J386" s="74"/>
      <c r="K386" s="74"/>
      <c r="L386" s="74"/>
      <c r="M386" s="74"/>
      <c r="N386" s="74"/>
      <c r="O386" s="74"/>
      <c r="P386" s="75"/>
      <c r="AG386" s="67"/>
      <c r="AH386" s="67"/>
      <c r="AI386" s="67"/>
      <c r="AJ386" s="67"/>
      <c r="AK386" s="67"/>
      <c r="AL386" s="78"/>
      <c r="AM386" s="79"/>
      <c r="AN386" s="79"/>
    </row>
    <row r="387" spans="1:40" x14ac:dyDescent="0.2">
      <c r="A387" s="72"/>
      <c r="B387" s="73"/>
      <c r="C387" s="73"/>
      <c r="D387" s="73"/>
      <c r="E387" s="73"/>
      <c r="F387" s="73"/>
      <c r="G387" s="73"/>
      <c r="H387" s="73"/>
      <c r="I387" s="64"/>
      <c r="J387" s="74"/>
      <c r="K387" s="74"/>
      <c r="L387" s="74"/>
      <c r="M387" s="74"/>
      <c r="N387" s="74"/>
      <c r="O387" s="74"/>
      <c r="P387" s="75"/>
      <c r="AG387" s="67"/>
      <c r="AH387" s="67"/>
      <c r="AI387" s="67"/>
      <c r="AJ387" s="67"/>
      <c r="AK387" s="67"/>
      <c r="AL387" s="78"/>
      <c r="AM387" s="79"/>
      <c r="AN387" s="79"/>
    </row>
    <row r="388" spans="1:40" x14ac:dyDescent="0.2">
      <c r="A388" s="72"/>
      <c r="B388" s="73"/>
      <c r="C388" s="73"/>
      <c r="D388" s="73"/>
      <c r="E388" s="73"/>
      <c r="F388" s="73"/>
      <c r="G388" s="73"/>
      <c r="H388" s="73"/>
      <c r="I388" s="64"/>
      <c r="J388" s="74"/>
      <c r="K388" s="74"/>
      <c r="L388" s="74"/>
      <c r="M388" s="74"/>
      <c r="N388" s="74"/>
      <c r="O388" s="74"/>
      <c r="P388" s="75"/>
      <c r="AG388" s="67"/>
      <c r="AH388" s="67"/>
      <c r="AI388" s="67"/>
      <c r="AJ388" s="67"/>
      <c r="AK388" s="67"/>
      <c r="AL388" s="78"/>
      <c r="AM388" s="79"/>
      <c r="AN388" s="79"/>
    </row>
    <row r="389" spans="1:40" x14ac:dyDescent="0.2">
      <c r="A389" s="72"/>
      <c r="B389" s="73"/>
      <c r="C389" s="73"/>
      <c r="D389" s="73"/>
      <c r="E389" s="73"/>
      <c r="F389" s="73"/>
      <c r="G389" s="73"/>
      <c r="H389" s="73"/>
      <c r="I389" s="64"/>
      <c r="J389" s="74"/>
      <c r="K389" s="74"/>
      <c r="L389" s="74"/>
      <c r="M389" s="74"/>
      <c r="N389" s="74"/>
      <c r="O389" s="74"/>
      <c r="P389" s="75"/>
      <c r="AG389" s="67"/>
      <c r="AH389" s="67"/>
      <c r="AI389" s="67"/>
      <c r="AJ389" s="67"/>
      <c r="AK389" s="67"/>
      <c r="AL389" s="78"/>
      <c r="AM389" s="79"/>
      <c r="AN389" s="79"/>
    </row>
    <row r="390" spans="1:40" x14ac:dyDescent="0.2">
      <c r="A390" s="72"/>
      <c r="B390" s="73"/>
      <c r="C390" s="73"/>
      <c r="D390" s="73"/>
      <c r="E390" s="73"/>
      <c r="F390" s="73"/>
      <c r="G390" s="73"/>
      <c r="H390" s="73"/>
      <c r="I390" s="64"/>
      <c r="J390" s="74"/>
      <c r="K390" s="74"/>
      <c r="L390" s="74"/>
      <c r="M390" s="74"/>
      <c r="N390" s="74"/>
      <c r="O390" s="74"/>
      <c r="P390" s="75"/>
      <c r="AG390" s="67"/>
      <c r="AH390" s="67"/>
      <c r="AI390" s="67"/>
      <c r="AJ390" s="67"/>
      <c r="AK390" s="67"/>
      <c r="AL390" s="78"/>
      <c r="AM390" s="79"/>
      <c r="AN390" s="79"/>
    </row>
    <row r="391" spans="1:40" x14ac:dyDescent="0.2">
      <c r="A391" s="72"/>
      <c r="B391" s="73"/>
      <c r="C391" s="73"/>
      <c r="D391" s="73"/>
      <c r="E391" s="73"/>
      <c r="F391" s="73"/>
      <c r="G391" s="73"/>
      <c r="H391" s="73"/>
      <c r="I391" s="64"/>
      <c r="J391" s="74"/>
      <c r="K391" s="74"/>
      <c r="L391" s="74"/>
      <c r="M391" s="74"/>
      <c r="N391" s="74"/>
      <c r="O391" s="74"/>
      <c r="P391" s="75"/>
      <c r="AG391" s="67"/>
      <c r="AH391" s="67"/>
      <c r="AI391" s="67"/>
      <c r="AJ391" s="67"/>
      <c r="AK391" s="67"/>
      <c r="AL391" s="78"/>
      <c r="AM391" s="79"/>
      <c r="AN391" s="79"/>
    </row>
    <row r="392" spans="1:40" x14ac:dyDescent="0.2">
      <c r="A392" s="72"/>
      <c r="B392" s="73"/>
      <c r="C392" s="73"/>
      <c r="D392" s="73"/>
      <c r="E392" s="73"/>
      <c r="F392" s="73"/>
      <c r="G392" s="73"/>
      <c r="H392" s="73"/>
      <c r="I392" s="64"/>
      <c r="J392" s="74"/>
      <c r="K392" s="74"/>
      <c r="L392" s="74"/>
      <c r="M392" s="74"/>
      <c r="N392" s="74"/>
      <c r="O392" s="74"/>
      <c r="P392" s="75"/>
      <c r="AG392" s="67"/>
      <c r="AH392" s="67"/>
      <c r="AI392" s="67"/>
      <c r="AJ392" s="67"/>
      <c r="AK392" s="67"/>
      <c r="AL392" s="78"/>
      <c r="AM392" s="79"/>
      <c r="AN392" s="79"/>
    </row>
    <row r="393" spans="1:40" x14ac:dyDescent="0.2">
      <c r="A393" s="72"/>
      <c r="B393" s="73"/>
      <c r="C393" s="73"/>
      <c r="D393" s="73"/>
      <c r="E393" s="73"/>
      <c r="F393" s="73"/>
      <c r="G393" s="73"/>
      <c r="H393" s="73"/>
      <c r="I393" s="64"/>
      <c r="J393" s="74"/>
      <c r="K393" s="74"/>
      <c r="L393" s="74"/>
      <c r="M393" s="74"/>
      <c r="N393" s="74"/>
      <c r="O393" s="74"/>
      <c r="P393" s="75"/>
      <c r="AG393" s="67"/>
      <c r="AH393" s="67"/>
      <c r="AI393" s="67"/>
      <c r="AJ393" s="67"/>
      <c r="AK393" s="67"/>
      <c r="AL393" s="78"/>
      <c r="AM393" s="79"/>
      <c r="AN393" s="79"/>
    </row>
    <row r="394" spans="1:40" x14ac:dyDescent="0.2">
      <c r="A394" s="72"/>
      <c r="B394" s="73"/>
      <c r="C394" s="73"/>
      <c r="D394" s="73"/>
      <c r="E394" s="73"/>
      <c r="F394" s="73"/>
      <c r="G394" s="73"/>
      <c r="H394" s="73"/>
      <c r="I394" s="64"/>
      <c r="J394" s="74"/>
      <c r="K394" s="74"/>
      <c r="L394" s="74"/>
      <c r="M394" s="74"/>
      <c r="N394" s="74"/>
      <c r="O394" s="74"/>
      <c r="P394" s="75"/>
      <c r="AG394" s="67"/>
      <c r="AH394" s="67"/>
      <c r="AI394" s="67"/>
      <c r="AJ394" s="67"/>
      <c r="AK394" s="67"/>
      <c r="AL394" s="78"/>
      <c r="AM394" s="79"/>
      <c r="AN394" s="79"/>
    </row>
    <row r="395" spans="1:40" x14ac:dyDescent="0.2">
      <c r="A395" s="72"/>
      <c r="B395" s="73"/>
      <c r="C395" s="73"/>
      <c r="D395" s="73"/>
      <c r="E395" s="73"/>
      <c r="F395" s="73"/>
      <c r="G395" s="73"/>
      <c r="H395" s="73"/>
      <c r="I395" s="64"/>
      <c r="J395" s="74"/>
      <c r="K395" s="74"/>
      <c r="L395" s="74"/>
      <c r="M395" s="74"/>
      <c r="N395" s="74"/>
      <c r="O395" s="74"/>
      <c r="P395" s="75"/>
      <c r="AG395" s="67"/>
      <c r="AH395" s="67"/>
      <c r="AI395" s="67"/>
      <c r="AJ395" s="67"/>
      <c r="AK395" s="67"/>
      <c r="AL395" s="78"/>
      <c r="AM395" s="79"/>
      <c r="AN395" s="79"/>
    </row>
    <row r="396" spans="1:40" x14ac:dyDescent="0.2">
      <c r="A396" s="72"/>
      <c r="B396" s="73"/>
      <c r="C396" s="73"/>
      <c r="D396" s="73"/>
      <c r="E396" s="73"/>
      <c r="F396" s="73"/>
      <c r="G396" s="73"/>
      <c r="H396" s="73"/>
      <c r="I396" s="64"/>
      <c r="J396" s="74"/>
      <c r="K396" s="74"/>
      <c r="L396" s="74"/>
      <c r="M396" s="74"/>
      <c r="N396" s="74"/>
      <c r="O396" s="74"/>
      <c r="P396" s="75"/>
      <c r="AG396" s="67"/>
      <c r="AH396" s="67"/>
      <c r="AI396" s="67"/>
      <c r="AJ396" s="67"/>
      <c r="AK396" s="67"/>
      <c r="AL396" s="78"/>
      <c r="AM396" s="79"/>
      <c r="AN396" s="79"/>
    </row>
    <row r="397" spans="1:40" x14ac:dyDescent="0.2">
      <c r="A397" s="72"/>
      <c r="B397" s="73"/>
      <c r="C397" s="73"/>
      <c r="D397" s="73"/>
      <c r="E397" s="73"/>
      <c r="F397" s="73"/>
      <c r="G397" s="73"/>
      <c r="H397" s="73"/>
      <c r="I397" s="64"/>
      <c r="J397" s="74"/>
      <c r="K397" s="74"/>
      <c r="L397" s="74"/>
      <c r="M397" s="74"/>
      <c r="N397" s="74"/>
      <c r="O397" s="74"/>
      <c r="P397" s="75"/>
      <c r="AG397" s="67"/>
      <c r="AH397" s="67"/>
      <c r="AI397" s="67"/>
      <c r="AJ397" s="67"/>
      <c r="AK397" s="67"/>
      <c r="AL397" s="78"/>
      <c r="AM397" s="79"/>
      <c r="AN397" s="79"/>
    </row>
    <row r="398" spans="1:40" x14ac:dyDescent="0.2">
      <c r="A398" s="72"/>
      <c r="B398" s="73"/>
      <c r="C398" s="73"/>
      <c r="D398" s="73"/>
      <c r="E398" s="73"/>
      <c r="F398" s="73"/>
      <c r="G398" s="73"/>
      <c r="H398" s="73"/>
      <c r="I398" s="64"/>
      <c r="J398" s="74"/>
      <c r="K398" s="74"/>
      <c r="L398" s="74"/>
      <c r="M398" s="74"/>
      <c r="N398" s="74"/>
      <c r="O398" s="74"/>
      <c r="P398" s="75"/>
      <c r="AG398" s="67"/>
      <c r="AH398" s="67"/>
      <c r="AI398" s="67"/>
      <c r="AJ398" s="67"/>
      <c r="AK398" s="67"/>
      <c r="AL398" s="78"/>
      <c r="AM398" s="79"/>
      <c r="AN398" s="79"/>
    </row>
    <row r="399" spans="1:40" x14ac:dyDescent="0.2">
      <c r="A399" s="72"/>
      <c r="B399" s="73"/>
      <c r="C399" s="73"/>
      <c r="D399" s="73"/>
      <c r="E399" s="73"/>
      <c r="F399" s="73"/>
      <c r="G399" s="73"/>
      <c r="H399" s="73"/>
      <c r="I399" s="64"/>
      <c r="J399" s="74"/>
      <c r="K399" s="74"/>
      <c r="L399" s="74"/>
      <c r="M399" s="74"/>
      <c r="N399" s="74"/>
      <c r="O399" s="74"/>
      <c r="P399" s="75"/>
      <c r="AG399" s="67"/>
      <c r="AH399" s="67"/>
      <c r="AI399" s="67"/>
      <c r="AJ399" s="67"/>
      <c r="AK399" s="67"/>
      <c r="AL399" s="78"/>
      <c r="AM399" s="79"/>
      <c r="AN399" s="79"/>
    </row>
    <row r="400" spans="1:40" x14ac:dyDescent="0.2">
      <c r="A400" s="72"/>
      <c r="B400" s="73"/>
      <c r="C400" s="73"/>
      <c r="D400" s="73"/>
      <c r="E400" s="73"/>
      <c r="F400" s="73"/>
      <c r="G400" s="73"/>
      <c r="H400" s="73"/>
      <c r="I400" s="64"/>
      <c r="J400" s="74"/>
      <c r="K400" s="74"/>
      <c r="L400" s="74"/>
      <c r="M400" s="74"/>
      <c r="N400" s="74"/>
      <c r="O400" s="74"/>
      <c r="P400" s="75"/>
      <c r="AG400" s="67"/>
      <c r="AH400" s="67"/>
      <c r="AI400" s="67"/>
      <c r="AJ400" s="67"/>
      <c r="AK400" s="67"/>
      <c r="AL400" s="78"/>
      <c r="AM400" s="79"/>
      <c r="AN400" s="79"/>
    </row>
    <row r="401" spans="1:40" x14ac:dyDescent="0.2">
      <c r="A401" s="72"/>
      <c r="B401" s="73"/>
      <c r="C401" s="73"/>
      <c r="D401" s="73"/>
      <c r="E401" s="73"/>
      <c r="F401" s="73"/>
      <c r="G401" s="73"/>
      <c r="H401" s="73"/>
      <c r="I401" s="64"/>
      <c r="J401" s="74"/>
      <c r="K401" s="74"/>
      <c r="L401" s="74"/>
      <c r="M401" s="74"/>
      <c r="N401" s="74"/>
      <c r="O401" s="74"/>
      <c r="P401" s="75"/>
      <c r="AG401" s="67"/>
      <c r="AH401" s="67"/>
      <c r="AI401" s="67"/>
      <c r="AJ401" s="67"/>
      <c r="AK401" s="67"/>
      <c r="AL401" s="78"/>
      <c r="AM401" s="79"/>
      <c r="AN401" s="79"/>
    </row>
    <row r="402" spans="1:40" x14ac:dyDescent="0.2">
      <c r="A402" s="72"/>
      <c r="B402" s="73"/>
      <c r="C402" s="73"/>
      <c r="D402" s="73"/>
      <c r="E402" s="73"/>
      <c r="F402" s="73"/>
      <c r="G402" s="73"/>
      <c r="H402" s="73"/>
      <c r="I402" s="64"/>
      <c r="J402" s="74"/>
      <c r="K402" s="74"/>
      <c r="L402" s="74"/>
      <c r="M402" s="74"/>
      <c r="N402" s="74"/>
      <c r="O402" s="74"/>
      <c r="P402" s="75"/>
      <c r="AG402" s="67"/>
      <c r="AH402" s="67"/>
      <c r="AI402" s="67"/>
      <c r="AJ402" s="67"/>
      <c r="AK402" s="67"/>
      <c r="AL402" s="78"/>
      <c r="AM402" s="79"/>
      <c r="AN402" s="79"/>
    </row>
    <row r="403" spans="1:40" x14ac:dyDescent="0.2">
      <c r="A403" s="72"/>
      <c r="B403" s="73"/>
      <c r="C403" s="73"/>
      <c r="D403" s="73"/>
      <c r="E403" s="73"/>
      <c r="F403" s="73"/>
      <c r="G403" s="73"/>
      <c r="H403" s="73"/>
      <c r="I403" s="64"/>
      <c r="J403" s="74"/>
      <c r="K403" s="74"/>
      <c r="L403" s="74"/>
      <c r="M403" s="74"/>
      <c r="N403" s="74"/>
      <c r="O403" s="74"/>
      <c r="P403" s="75"/>
      <c r="AG403" s="67"/>
      <c r="AH403" s="67"/>
      <c r="AI403" s="67"/>
      <c r="AJ403" s="67"/>
      <c r="AK403" s="67"/>
      <c r="AL403" s="78"/>
      <c r="AM403" s="79"/>
      <c r="AN403" s="79"/>
    </row>
    <row r="404" spans="1:40" x14ac:dyDescent="0.2">
      <c r="A404" s="72"/>
      <c r="B404" s="73"/>
      <c r="C404" s="73"/>
      <c r="D404" s="73"/>
      <c r="E404" s="73"/>
      <c r="F404" s="73"/>
      <c r="G404" s="73"/>
      <c r="H404" s="73"/>
      <c r="I404" s="64"/>
      <c r="J404" s="74"/>
      <c r="K404" s="74"/>
      <c r="L404" s="74"/>
      <c r="M404" s="74"/>
      <c r="N404" s="74"/>
      <c r="O404" s="74"/>
      <c r="P404" s="75"/>
      <c r="AG404" s="67"/>
      <c r="AH404" s="67"/>
      <c r="AI404" s="67"/>
      <c r="AJ404" s="67"/>
      <c r="AK404" s="67"/>
      <c r="AL404" s="78"/>
      <c r="AM404" s="79"/>
      <c r="AN404" s="79"/>
    </row>
    <row r="405" spans="1:40" x14ac:dyDescent="0.2">
      <c r="A405" s="72"/>
      <c r="B405" s="73"/>
      <c r="C405" s="73"/>
      <c r="D405" s="73"/>
      <c r="E405" s="73"/>
      <c r="F405" s="73"/>
      <c r="G405" s="73"/>
      <c r="H405" s="73"/>
      <c r="I405" s="64"/>
      <c r="J405" s="74"/>
      <c r="K405" s="74"/>
      <c r="L405" s="74"/>
      <c r="M405" s="74"/>
      <c r="N405" s="74"/>
      <c r="O405" s="74"/>
      <c r="P405" s="75"/>
      <c r="AG405" s="67"/>
      <c r="AH405" s="67"/>
      <c r="AI405" s="67"/>
      <c r="AJ405" s="67"/>
      <c r="AK405" s="67"/>
      <c r="AL405" s="78"/>
      <c r="AM405" s="79"/>
      <c r="AN405" s="79"/>
    </row>
    <row r="406" spans="1:40" x14ac:dyDescent="0.2">
      <c r="A406" s="72"/>
      <c r="B406" s="73"/>
      <c r="C406" s="73"/>
      <c r="D406" s="73"/>
      <c r="E406" s="73"/>
      <c r="F406" s="73"/>
      <c r="G406" s="73"/>
      <c r="H406" s="73"/>
      <c r="I406" s="64"/>
      <c r="J406" s="74"/>
      <c r="K406" s="74"/>
      <c r="L406" s="74"/>
      <c r="M406" s="74"/>
      <c r="N406" s="74"/>
      <c r="O406" s="74"/>
      <c r="P406" s="75"/>
      <c r="AG406" s="67"/>
      <c r="AH406" s="67"/>
      <c r="AI406" s="67"/>
      <c r="AJ406" s="67"/>
      <c r="AK406" s="67"/>
      <c r="AL406" s="78"/>
      <c r="AM406" s="79"/>
      <c r="AN406" s="79"/>
    </row>
    <row r="407" spans="1:40" x14ac:dyDescent="0.2">
      <c r="A407" s="72"/>
      <c r="B407" s="73"/>
      <c r="C407" s="73"/>
      <c r="D407" s="73"/>
      <c r="E407" s="73"/>
      <c r="F407" s="73"/>
      <c r="G407" s="73"/>
      <c r="H407" s="73"/>
      <c r="I407" s="64"/>
      <c r="J407" s="74"/>
      <c r="K407" s="74"/>
      <c r="L407" s="74"/>
      <c r="M407" s="74"/>
      <c r="N407" s="74"/>
      <c r="O407" s="74"/>
      <c r="P407" s="75"/>
      <c r="AG407" s="67"/>
      <c r="AH407" s="67"/>
      <c r="AI407" s="67"/>
      <c r="AJ407" s="67"/>
      <c r="AK407" s="67"/>
      <c r="AL407" s="78"/>
      <c r="AM407" s="79"/>
      <c r="AN407" s="79"/>
    </row>
    <row r="408" spans="1:40" x14ac:dyDescent="0.2">
      <c r="A408" s="72"/>
      <c r="B408" s="73"/>
      <c r="C408" s="73"/>
      <c r="D408" s="73"/>
      <c r="E408" s="73"/>
      <c r="F408" s="73"/>
      <c r="G408" s="73"/>
      <c r="H408" s="73"/>
      <c r="I408" s="64"/>
      <c r="J408" s="74"/>
      <c r="K408" s="74"/>
      <c r="L408" s="74"/>
      <c r="M408" s="74"/>
      <c r="N408" s="74"/>
      <c r="O408" s="74"/>
      <c r="P408" s="75"/>
      <c r="AG408" s="67"/>
      <c r="AH408" s="67"/>
      <c r="AI408" s="67"/>
      <c r="AJ408" s="67"/>
      <c r="AK408" s="67"/>
      <c r="AL408" s="78"/>
      <c r="AM408" s="79"/>
      <c r="AN408" s="79"/>
    </row>
    <row r="409" spans="1:40" x14ac:dyDescent="0.2">
      <c r="A409" s="72"/>
      <c r="B409" s="73"/>
      <c r="C409" s="73"/>
      <c r="D409" s="73"/>
      <c r="E409" s="73"/>
      <c r="F409" s="73"/>
      <c r="G409" s="73"/>
      <c r="H409" s="73"/>
      <c r="I409" s="64"/>
      <c r="J409" s="74"/>
      <c r="K409" s="74"/>
      <c r="L409" s="74"/>
      <c r="M409" s="74"/>
      <c r="N409" s="74"/>
      <c r="O409" s="74"/>
      <c r="P409" s="75"/>
      <c r="AG409" s="67"/>
      <c r="AH409" s="67"/>
      <c r="AI409" s="67"/>
      <c r="AJ409" s="67"/>
      <c r="AK409" s="67"/>
      <c r="AL409" s="78"/>
      <c r="AM409" s="79"/>
      <c r="AN409" s="79"/>
    </row>
    <row r="410" spans="1:40" x14ac:dyDescent="0.2">
      <c r="A410" s="72"/>
      <c r="B410" s="73"/>
      <c r="C410" s="73"/>
      <c r="D410" s="73"/>
      <c r="E410" s="73"/>
      <c r="F410" s="73"/>
      <c r="G410" s="73"/>
      <c r="H410" s="73"/>
      <c r="I410" s="64"/>
      <c r="J410" s="74"/>
      <c r="K410" s="74"/>
      <c r="L410" s="74"/>
      <c r="M410" s="74"/>
      <c r="N410" s="74"/>
      <c r="O410" s="74"/>
      <c r="P410" s="75"/>
      <c r="AG410" s="67"/>
      <c r="AH410" s="67"/>
      <c r="AI410" s="67"/>
      <c r="AJ410" s="67"/>
      <c r="AK410" s="67"/>
      <c r="AL410" s="78"/>
      <c r="AM410" s="79"/>
      <c r="AN410" s="79"/>
    </row>
    <row r="411" spans="1:40" x14ac:dyDescent="0.2">
      <c r="A411" s="72"/>
      <c r="B411" s="73"/>
      <c r="C411" s="73"/>
      <c r="D411" s="73"/>
      <c r="E411" s="73"/>
      <c r="F411" s="73"/>
      <c r="G411" s="73"/>
      <c r="H411" s="73"/>
      <c r="I411" s="64"/>
      <c r="J411" s="74"/>
      <c r="K411" s="74"/>
      <c r="L411" s="74"/>
      <c r="M411" s="74"/>
      <c r="N411" s="74"/>
      <c r="O411" s="74"/>
      <c r="P411" s="75"/>
      <c r="AG411" s="67"/>
      <c r="AH411" s="67"/>
      <c r="AI411" s="67"/>
      <c r="AJ411" s="67"/>
      <c r="AK411" s="67"/>
      <c r="AL411" s="78"/>
      <c r="AM411" s="79"/>
      <c r="AN411" s="79"/>
    </row>
    <row r="412" spans="1:40" x14ac:dyDescent="0.2">
      <c r="A412" s="72"/>
      <c r="B412" s="73"/>
      <c r="C412" s="73"/>
      <c r="D412" s="73"/>
      <c r="E412" s="73"/>
      <c r="F412" s="73"/>
      <c r="G412" s="73"/>
      <c r="H412" s="73"/>
      <c r="I412" s="64"/>
      <c r="J412" s="74"/>
      <c r="K412" s="74"/>
      <c r="L412" s="74"/>
      <c r="M412" s="74"/>
      <c r="N412" s="74"/>
      <c r="O412" s="74"/>
      <c r="P412" s="75"/>
      <c r="AG412" s="67"/>
      <c r="AH412" s="67"/>
      <c r="AI412" s="67"/>
      <c r="AJ412" s="67"/>
      <c r="AK412" s="67"/>
      <c r="AL412" s="78"/>
      <c r="AM412" s="79"/>
      <c r="AN412" s="79"/>
    </row>
    <row r="413" spans="1:40" x14ac:dyDescent="0.2">
      <c r="A413" s="72"/>
      <c r="B413" s="73"/>
      <c r="C413" s="73"/>
      <c r="D413" s="73"/>
      <c r="E413" s="73"/>
      <c r="F413" s="73"/>
      <c r="G413" s="73"/>
      <c r="H413" s="73"/>
      <c r="I413" s="64"/>
      <c r="J413" s="74"/>
      <c r="K413" s="74"/>
      <c r="L413" s="74"/>
      <c r="M413" s="74"/>
      <c r="N413" s="74"/>
      <c r="O413" s="74"/>
      <c r="P413" s="75"/>
      <c r="AG413" s="67"/>
      <c r="AH413" s="67"/>
      <c r="AI413" s="67"/>
      <c r="AJ413" s="67"/>
      <c r="AK413" s="67"/>
      <c r="AL413" s="78"/>
      <c r="AM413" s="79"/>
      <c r="AN413" s="79"/>
    </row>
    <row r="414" spans="1:40" x14ac:dyDescent="0.2">
      <c r="A414" s="72"/>
      <c r="B414" s="73"/>
      <c r="C414" s="73"/>
      <c r="D414" s="73"/>
      <c r="E414" s="73"/>
      <c r="F414" s="73"/>
      <c r="G414" s="73"/>
      <c r="H414" s="73"/>
      <c r="I414" s="64"/>
      <c r="J414" s="74"/>
      <c r="K414" s="74"/>
      <c r="L414" s="74"/>
      <c r="M414" s="74"/>
      <c r="N414" s="74"/>
      <c r="O414" s="74"/>
      <c r="P414" s="75"/>
      <c r="AG414" s="67"/>
      <c r="AH414" s="67"/>
      <c r="AI414" s="67"/>
      <c r="AJ414" s="67"/>
      <c r="AK414" s="67"/>
      <c r="AL414" s="78"/>
      <c r="AM414" s="79"/>
      <c r="AN414" s="79"/>
    </row>
    <row r="415" spans="1:40" x14ac:dyDescent="0.2">
      <c r="A415" s="72"/>
      <c r="B415" s="73"/>
      <c r="C415" s="73"/>
      <c r="D415" s="73"/>
      <c r="E415" s="73"/>
      <c r="F415" s="73"/>
      <c r="G415" s="73"/>
      <c r="H415" s="73"/>
      <c r="I415" s="64"/>
      <c r="J415" s="74"/>
      <c r="K415" s="74"/>
      <c r="L415" s="74"/>
      <c r="M415" s="74"/>
      <c r="N415" s="74"/>
      <c r="O415" s="74"/>
      <c r="P415" s="75"/>
      <c r="AG415" s="67"/>
      <c r="AH415" s="67"/>
      <c r="AI415" s="67"/>
      <c r="AJ415" s="67"/>
      <c r="AK415" s="67"/>
      <c r="AL415" s="78"/>
      <c r="AM415" s="79"/>
      <c r="AN415" s="79"/>
    </row>
    <row r="416" spans="1:40" x14ac:dyDescent="0.2">
      <c r="A416" s="72"/>
      <c r="B416" s="73"/>
      <c r="C416" s="73"/>
      <c r="D416" s="73"/>
      <c r="E416" s="73"/>
      <c r="F416" s="73"/>
      <c r="G416" s="73"/>
      <c r="H416" s="73"/>
      <c r="I416" s="64"/>
      <c r="J416" s="74"/>
      <c r="K416" s="74"/>
      <c r="L416" s="74"/>
      <c r="M416" s="74"/>
      <c r="N416" s="74"/>
      <c r="O416" s="74"/>
      <c r="P416" s="75"/>
      <c r="AG416" s="67"/>
      <c r="AH416" s="67"/>
      <c r="AI416" s="67"/>
      <c r="AJ416" s="67"/>
      <c r="AK416" s="67"/>
      <c r="AL416" s="78"/>
      <c r="AM416" s="79"/>
      <c r="AN416" s="79"/>
    </row>
    <row r="417" spans="1:40" x14ac:dyDescent="0.2">
      <c r="A417" s="72"/>
      <c r="B417" s="73"/>
      <c r="C417" s="73"/>
      <c r="D417" s="73"/>
      <c r="E417" s="73"/>
      <c r="F417" s="73"/>
      <c r="G417" s="73"/>
      <c r="H417" s="73"/>
      <c r="I417" s="64"/>
      <c r="J417" s="74"/>
      <c r="K417" s="74"/>
      <c r="L417" s="74"/>
      <c r="M417" s="74"/>
      <c r="N417" s="74"/>
      <c r="O417" s="74"/>
      <c r="P417" s="75"/>
      <c r="AG417" s="67"/>
      <c r="AH417" s="67"/>
      <c r="AI417" s="67"/>
      <c r="AJ417" s="67"/>
      <c r="AK417" s="67"/>
      <c r="AL417" s="78"/>
      <c r="AM417" s="79"/>
      <c r="AN417" s="79"/>
    </row>
    <row r="418" spans="1:40" x14ac:dyDescent="0.2">
      <c r="A418" s="72"/>
      <c r="B418" s="73"/>
      <c r="C418" s="73"/>
      <c r="D418" s="73"/>
      <c r="E418" s="73"/>
      <c r="F418" s="73"/>
      <c r="G418" s="73"/>
      <c r="H418" s="73"/>
      <c r="I418" s="64"/>
      <c r="J418" s="74"/>
      <c r="K418" s="74"/>
      <c r="L418" s="74"/>
      <c r="M418" s="74"/>
      <c r="N418" s="74"/>
      <c r="O418" s="74"/>
      <c r="P418" s="75"/>
      <c r="AG418" s="67"/>
      <c r="AH418" s="67"/>
      <c r="AI418" s="67"/>
      <c r="AJ418" s="67"/>
      <c r="AK418" s="67"/>
      <c r="AL418" s="78"/>
      <c r="AM418" s="79"/>
      <c r="AN418" s="79"/>
    </row>
    <row r="419" spans="1:40" x14ac:dyDescent="0.2">
      <c r="A419" s="72"/>
      <c r="B419" s="73"/>
      <c r="C419" s="73"/>
      <c r="D419" s="73"/>
      <c r="E419" s="73"/>
      <c r="F419" s="73"/>
      <c r="G419" s="73"/>
      <c r="H419" s="73"/>
      <c r="I419" s="64"/>
      <c r="J419" s="74"/>
      <c r="K419" s="74"/>
      <c r="L419" s="74"/>
      <c r="M419" s="74"/>
      <c r="N419" s="74"/>
      <c r="O419" s="74"/>
      <c r="P419" s="75"/>
      <c r="AG419" s="67"/>
      <c r="AH419" s="67"/>
      <c r="AI419" s="67"/>
      <c r="AJ419" s="67"/>
      <c r="AK419" s="67"/>
      <c r="AL419" s="78"/>
      <c r="AM419" s="79"/>
      <c r="AN419" s="79"/>
    </row>
    <row r="420" spans="1:40" x14ac:dyDescent="0.2">
      <c r="A420" s="72"/>
      <c r="B420" s="73"/>
      <c r="C420" s="73"/>
      <c r="D420" s="73"/>
      <c r="E420" s="73"/>
      <c r="F420" s="73"/>
      <c r="G420" s="73"/>
      <c r="H420" s="73"/>
      <c r="I420" s="64"/>
      <c r="J420" s="74"/>
      <c r="K420" s="74"/>
      <c r="L420" s="74"/>
      <c r="M420" s="74"/>
      <c r="N420" s="74"/>
      <c r="O420" s="74"/>
      <c r="P420" s="75"/>
      <c r="AG420" s="67"/>
      <c r="AH420" s="67"/>
      <c r="AI420" s="67"/>
      <c r="AJ420" s="67"/>
      <c r="AK420" s="67"/>
      <c r="AL420" s="78"/>
      <c r="AM420" s="79"/>
      <c r="AN420" s="79"/>
    </row>
    <row r="421" spans="1:40" x14ac:dyDescent="0.2">
      <c r="A421" s="72"/>
      <c r="B421" s="73"/>
      <c r="C421" s="73"/>
      <c r="D421" s="73"/>
      <c r="E421" s="73"/>
      <c r="F421" s="73"/>
      <c r="G421" s="73"/>
      <c r="H421" s="73"/>
      <c r="I421" s="64"/>
      <c r="J421" s="74"/>
      <c r="K421" s="74"/>
      <c r="L421" s="74"/>
      <c r="M421" s="74"/>
      <c r="N421" s="74"/>
      <c r="O421" s="74"/>
      <c r="P421" s="75"/>
      <c r="AG421" s="67"/>
      <c r="AH421" s="67"/>
      <c r="AI421" s="67"/>
      <c r="AJ421" s="67"/>
      <c r="AK421" s="67"/>
      <c r="AL421" s="78"/>
      <c r="AM421" s="79"/>
      <c r="AN421" s="79"/>
    </row>
    <row r="422" spans="1:40" x14ac:dyDescent="0.2">
      <c r="A422" s="72"/>
      <c r="B422" s="73"/>
      <c r="C422" s="73"/>
      <c r="D422" s="73"/>
      <c r="E422" s="73"/>
      <c r="F422" s="73"/>
      <c r="G422" s="73"/>
      <c r="H422" s="73"/>
      <c r="I422" s="64"/>
      <c r="J422" s="74"/>
      <c r="K422" s="74"/>
      <c r="L422" s="74"/>
      <c r="M422" s="74"/>
      <c r="N422" s="74"/>
      <c r="O422" s="74"/>
      <c r="P422" s="75"/>
      <c r="AG422" s="67"/>
      <c r="AH422" s="67"/>
      <c r="AI422" s="67"/>
      <c r="AJ422" s="67"/>
      <c r="AK422" s="67"/>
      <c r="AL422" s="78"/>
      <c r="AM422" s="79"/>
      <c r="AN422" s="79"/>
    </row>
    <row r="423" spans="1:40" x14ac:dyDescent="0.2">
      <c r="A423" s="72"/>
      <c r="B423" s="73"/>
      <c r="C423" s="73"/>
      <c r="D423" s="73"/>
      <c r="E423" s="73"/>
      <c r="F423" s="73"/>
      <c r="G423" s="73"/>
      <c r="H423" s="73"/>
      <c r="I423" s="64"/>
      <c r="J423" s="74"/>
      <c r="K423" s="74"/>
      <c r="L423" s="74"/>
      <c r="M423" s="74"/>
      <c r="N423" s="74"/>
      <c r="O423" s="74"/>
      <c r="P423" s="75"/>
      <c r="AG423" s="67"/>
      <c r="AH423" s="67"/>
      <c r="AI423" s="67"/>
      <c r="AJ423" s="67"/>
      <c r="AK423" s="67"/>
      <c r="AL423" s="78"/>
      <c r="AM423" s="79"/>
      <c r="AN423" s="79"/>
    </row>
    <row r="424" spans="1:40" x14ac:dyDescent="0.2">
      <c r="A424" s="72"/>
      <c r="B424" s="73"/>
      <c r="C424" s="73"/>
      <c r="D424" s="73"/>
      <c r="E424" s="73"/>
      <c r="F424" s="73"/>
      <c r="G424" s="73"/>
      <c r="H424" s="73"/>
      <c r="I424" s="64"/>
      <c r="J424" s="74"/>
      <c r="K424" s="74"/>
      <c r="L424" s="74"/>
      <c r="M424" s="74"/>
      <c r="N424" s="74"/>
      <c r="O424" s="74"/>
      <c r="P424" s="75"/>
      <c r="AG424" s="67"/>
      <c r="AH424" s="67"/>
      <c r="AI424" s="67"/>
      <c r="AJ424" s="67"/>
      <c r="AK424" s="67"/>
      <c r="AL424" s="78"/>
      <c r="AM424" s="79"/>
      <c r="AN424" s="79"/>
    </row>
    <row r="425" spans="1:40" x14ac:dyDescent="0.2">
      <c r="A425" s="72"/>
      <c r="B425" s="73"/>
      <c r="C425" s="73"/>
      <c r="D425" s="73"/>
      <c r="E425" s="73"/>
      <c r="F425" s="73"/>
      <c r="G425" s="73"/>
      <c r="H425" s="73"/>
      <c r="I425" s="64"/>
      <c r="J425" s="74"/>
      <c r="K425" s="74"/>
      <c r="L425" s="74"/>
      <c r="M425" s="74"/>
      <c r="N425" s="74"/>
      <c r="O425" s="74"/>
      <c r="P425" s="75"/>
      <c r="AG425" s="67"/>
      <c r="AH425" s="67"/>
      <c r="AI425" s="67"/>
      <c r="AJ425" s="67"/>
      <c r="AK425" s="67"/>
      <c r="AL425" s="78"/>
      <c r="AM425" s="79"/>
      <c r="AN425" s="79"/>
    </row>
    <row r="426" spans="1:40" x14ac:dyDescent="0.2">
      <c r="A426" s="72"/>
      <c r="B426" s="73"/>
      <c r="C426" s="73"/>
      <c r="D426" s="73"/>
      <c r="E426" s="73"/>
      <c r="F426" s="73"/>
      <c r="G426" s="73"/>
      <c r="H426" s="73"/>
      <c r="I426" s="64"/>
      <c r="J426" s="74"/>
      <c r="K426" s="74"/>
      <c r="L426" s="74"/>
      <c r="M426" s="74"/>
      <c r="N426" s="74"/>
      <c r="O426" s="74"/>
      <c r="P426" s="75"/>
      <c r="AG426" s="67"/>
      <c r="AH426" s="67"/>
      <c r="AI426" s="67"/>
      <c r="AJ426" s="67"/>
      <c r="AK426" s="67"/>
      <c r="AL426" s="78"/>
      <c r="AM426" s="79"/>
      <c r="AN426" s="79"/>
    </row>
    <row r="427" spans="1:40" x14ac:dyDescent="0.2">
      <c r="A427" s="72"/>
      <c r="B427" s="73"/>
      <c r="C427" s="73"/>
      <c r="D427" s="73"/>
      <c r="E427" s="73"/>
      <c r="F427" s="73"/>
      <c r="G427" s="73"/>
      <c r="H427" s="73"/>
      <c r="I427" s="64"/>
      <c r="J427" s="74"/>
      <c r="K427" s="74"/>
      <c r="L427" s="74"/>
      <c r="M427" s="74"/>
      <c r="N427" s="74"/>
      <c r="O427" s="74"/>
      <c r="P427" s="75"/>
      <c r="AG427" s="67"/>
      <c r="AH427" s="67"/>
      <c r="AI427" s="67"/>
      <c r="AJ427" s="67"/>
      <c r="AK427" s="67"/>
      <c r="AL427" s="78"/>
      <c r="AM427" s="79"/>
      <c r="AN427" s="79"/>
    </row>
    <row r="428" spans="1:40" x14ac:dyDescent="0.2">
      <c r="A428" s="72"/>
      <c r="B428" s="73"/>
      <c r="C428" s="73"/>
      <c r="D428" s="73"/>
      <c r="E428" s="73"/>
      <c r="F428" s="73"/>
      <c r="G428" s="73"/>
      <c r="H428" s="73"/>
      <c r="I428" s="64"/>
      <c r="J428" s="74"/>
      <c r="K428" s="74"/>
      <c r="L428" s="74"/>
      <c r="M428" s="74"/>
      <c r="N428" s="74"/>
      <c r="O428" s="74"/>
      <c r="P428" s="75"/>
      <c r="AG428" s="67"/>
      <c r="AH428" s="67"/>
      <c r="AI428" s="67"/>
      <c r="AJ428" s="67"/>
      <c r="AK428" s="67"/>
      <c r="AL428" s="78"/>
      <c r="AM428" s="79"/>
      <c r="AN428" s="79"/>
    </row>
    <row r="429" spans="1:40" x14ac:dyDescent="0.2">
      <c r="A429" s="72"/>
      <c r="B429" s="73"/>
      <c r="C429" s="73"/>
      <c r="D429" s="73"/>
      <c r="E429" s="73"/>
      <c r="F429" s="73"/>
      <c r="G429" s="73"/>
      <c r="H429" s="73"/>
      <c r="I429" s="64"/>
      <c r="J429" s="74"/>
      <c r="K429" s="74"/>
      <c r="L429" s="74"/>
      <c r="M429" s="74"/>
      <c r="N429" s="74"/>
      <c r="O429" s="74"/>
      <c r="P429" s="75"/>
      <c r="AG429" s="67"/>
      <c r="AH429" s="67"/>
      <c r="AI429" s="67"/>
      <c r="AJ429" s="67"/>
      <c r="AK429" s="67"/>
      <c r="AL429" s="78"/>
      <c r="AM429" s="79"/>
      <c r="AN429" s="79"/>
    </row>
    <row r="430" spans="1:40" x14ac:dyDescent="0.2">
      <c r="A430" s="72"/>
      <c r="B430" s="73"/>
      <c r="C430" s="73"/>
      <c r="D430" s="73"/>
      <c r="E430" s="73"/>
      <c r="F430" s="73"/>
      <c r="G430" s="73"/>
      <c r="H430" s="73"/>
      <c r="I430" s="64"/>
      <c r="J430" s="74"/>
      <c r="K430" s="74"/>
      <c r="L430" s="74"/>
      <c r="M430" s="74"/>
      <c r="N430" s="74"/>
      <c r="O430" s="74"/>
      <c r="P430" s="75"/>
      <c r="AG430" s="67"/>
      <c r="AH430" s="67"/>
      <c r="AI430" s="67"/>
      <c r="AJ430" s="67"/>
      <c r="AK430" s="67"/>
      <c r="AL430" s="78"/>
      <c r="AM430" s="79"/>
      <c r="AN430" s="79"/>
    </row>
    <row r="431" spans="1:40" x14ac:dyDescent="0.2">
      <c r="A431" s="72"/>
      <c r="B431" s="73"/>
      <c r="C431" s="73"/>
      <c r="D431" s="73"/>
      <c r="E431" s="73"/>
      <c r="F431" s="73"/>
      <c r="G431" s="73"/>
      <c r="H431" s="73"/>
      <c r="I431" s="64"/>
      <c r="J431" s="74"/>
      <c r="K431" s="74"/>
      <c r="L431" s="74"/>
      <c r="M431" s="74"/>
      <c r="N431" s="74"/>
      <c r="O431" s="74"/>
      <c r="P431" s="75"/>
      <c r="AG431" s="67"/>
      <c r="AH431" s="67"/>
      <c r="AI431" s="67"/>
      <c r="AJ431" s="67"/>
      <c r="AK431" s="67"/>
      <c r="AL431" s="78"/>
      <c r="AM431" s="79"/>
      <c r="AN431" s="79"/>
    </row>
    <row r="432" spans="1:40" x14ac:dyDescent="0.2">
      <c r="A432" s="72"/>
      <c r="B432" s="73"/>
      <c r="C432" s="73"/>
      <c r="D432" s="73"/>
      <c r="E432" s="73"/>
      <c r="F432" s="73"/>
      <c r="G432" s="73"/>
      <c r="H432" s="73"/>
      <c r="I432" s="64"/>
      <c r="J432" s="74"/>
      <c r="K432" s="74"/>
      <c r="L432" s="74"/>
      <c r="M432" s="74"/>
      <c r="N432" s="74"/>
      <c r="O432" s="74"/>
      <c r="P432" s="75"/>
      <c r="AG432" s="67"/>
      <c r="AH432" s="67"/>
      <c r="AI432" s="67"/>
      <c r="AJ432" s="67"/>
      <c r="AK432" s="67"/>
      <c r="AL432" s="78"/>
      <c r="AM432" s="79"/>
      <c r="AN432" s="79"/>
    </row>
    <row r="433" spans="1:40" x14ac:dyDescent="0.2">
      <c r="A433" s="72"/>
      <c r="B433" s="73"/>
      <c r="C433" s="73"/>
      <c r="D433" s="73"/>
      <c r="E433" s="73"/>
      <c r="F433" s="73"/>
      <c r="G433" s="73"/>
      <c r="H433" s="73"/>
      <c r="I433" s="64"/>
      <c r="J433" s="74"/>
      <c r="K433" s="74"/>
      <c r="L433" s="74"/>
      <c r="M433" s="74"/>
      <c r="N433" s="74"/>
      <c r="O433" s="74"/>
      <c r="P433" s="75"/>
      <c r="AG433" s="67"/>
      <c r="AH433" s="67"/>
      <c r="AI433" s="67"/>
      <c r="AJ433" s="67"/>
      <c r="AK433" s="67"/>
      <c r="AL433" s="78"/>
      <c r="AM433" s="79"/>
      <c r="AN433" s="79"/>
    </row>
    <row r="434" spans="1:40" x14ac:dyDescent="0.2">
      <c r="A434" s="72"/>
      <c r="B434" s="73"/>
      <c r="C434" s="73"/>
      <c r="D434" s="73"/>
      <c r="E434" s="73"/>
      <c r="F434" s="73"/>
      <c r="G434" s="73"/>
      <c r="H434" s="73"/>
      <c r="I434" s="64"/>
      <c r="J434" s="74"/>
      <c r="K434" s="74"/>
      <c r="L434" s="74"/>
      <c r="M434" s="74"/>
      <c r="N434" s="74"/>
      <c r="O434" s="74"/>
      <c r="P434" s="75"/>
      <c r="AG434" s="67"/>
      <c r="AH434" s="67"/>
      <c r="AI434" s="67"/>
      <c r="AJ434" s="67"/>
      <c r="AK434" s="67"/>
      <c r="AL434" s="78"/>
      <c r="AM434" s="79"/>
      <c r="AN434" s="79"/>
    </row>
    <row r="435" spans="1:40" x14ac:dyDescent="0.2">
      <c r="A435" s="72"/>
      <c r="B435" s="73"/>
      <c r="C435" s="73"/>
      <c r="D435" s="73"/>
      <c r="E435" s="73"/>
      <c r="F435" s="73"/>
      <c r="G435" s="73"/>
      <c r="H435" s="73"/>
      <c r="I435" s="64"/>
      <c r="J435" s="74"/>
      <c r="K435" s="74"/>
      <c r="L435" s="74"/>
      <c r="M435" s="74"/>
      <c r="N435" s="74"/>
      <c r="O435" s="74"/>
      <c r="P435" s="75"/>
      <c r="AG435" s="67"/>
      <c r="AH435" s="67"/>
      <c r="AI435" s="67"/>
      <c r="AJ435" s="67"/>
      <c r="AK435" s="67"/>
      <c r="AL435" s="78"/>
      <c r="AM435" s="79"/>
      <c r="AN435" s="79"/>
    </row>
    <row r="436" spans="1:40" x14ac:dyDescent="0.2">
      <c r="A436" s="72"/>
      <c r="B436" s="73"/>
      <c r="C436" s="73"/>
      <c r="D436" s="73"/>
      <c r="E436" s="73"/>
      <c r="F436" s="73"/>
      <c r="G436" s="73"/>
      <c r="H436" s="73"/>
      <c r="I436" s="64"/>
      <c r="J436" s="74"/>
      <c r="K436" s="74"/>
      <c r="L436" s="74"/>
      <c r="M436" s="74"/>
      <c r="N436" s="74"/>
      <c r="O436" s="74"/>
      <c r="P436" s="75"/>
      <c r="AG436" s="67"/>
      <c r="AH436" s="67"/>
      <c r="AI436" s="67"/>
      <c r="AJ436" s="67"/>
      <c r="AK436" s="67"/>
      <c r="AL436" s="78"/>
      <c r="AM436" s="79"/>
      <c r="AN436" s="79"/>
    </row>
    <row r="437" spans="1:40" x14ac:dyDescent="0.2">
      <c r="A437" s="72"/>
      <c r="B437" s="73"/>
      <c r="C437" s="73"/>
      <c r="D437" s="73"/>
      <c r="E437" s="73"/>
      <c r="F437" s="73"/>
      <c r="G437" s="73"/>
      <c r="H437" s="73"/>
      <c r="I437" s="64"/>
      <c r="J437" s="74"/>
      <c r="K437" s="74"/>
      <c r="L437" s="74"/>
      <c r="M437" s="74"/>
      <c r="N437" s="74"/>
      <c r="O437" s="74"/>
      <c r="P437" s="75"/>
      <c r="AG437" s="67"/>
      <c r="AH437" s="67"/>
      <c r="AI437" s="67"/>
      <c r="AJ437" s="67"/>
      <c r="AK437" s="67"/>
      <c r="AL437" s="78"/>
      <c r="AM437" s="79"/>
      <c r="AN437" s="79"/>
    </row>
    <row r="438" spans="1:40" x14ac:dyDescent="0.2">
      <c r="A438" s="72"/>
      <c r="B438" s="73"/>
      <c r="C438" s="73"/>
      <c r="D438" s="73"/>
      <c r="E438" s="73"/>
      <c r="F438" s="73"/>
      <c r="G438" s="73"/>
      <c r="H438" s="73"/>
      <c r="I438" s="64"/>
      <c r="J438" s="74"/>
      <c r="K438" s="74"/>
      <c r="L438" s="74"/>
      <c r="M438" s="74"/>
      <c r="N438" s="74"/>
      <c r="O438" s="74"/>
      <c r="P438" s="75"/>
      <c r="AG438" s="67"/>
      <c r="AH438" s="67"/>
      <c r="AI438" s="67"/>
      <c r="AJ438" s="67"/>
      <c r="AK438" s="67"/>
      <c r="AL438" s="78"/>
      <c r="AM438" s="79"/>
      <c r="AN438" s="79"/>
    </row>
    <row r="439" spans="1:40" x14ac:dyDescent="0.2">
      <c r="A439" s="72"/>
      <c r="B439" s="73"/>
      <c r="C439" s="73"/>
      <c r="D439" s="73"/>
      <c r="E439" s="73"/>
      <c r="F439" s="73"/>
      <c r="G439" s="73"/>
      <c r="H439" s="73"/>
      <c r="I439" s="64"/>
      <c r="J439" s="74"/>
      <c r="K439" s="74"/>
      <c r="L439" s="74"/>
      <c r="M439" s="74"/>
      <c r="N439" s="74"/>
      <c r="O439" s="74"/>
      <c r="P439" s="75"/>
      <c r="AG439" s="67"/>
      <c r="AH439" s="67"/>
      <c r="AI439" s="67"/>
      <c r="AJ439" s="67"/>
      <c r="AK439" s="67"/>
      <c r="AL439" s="78"/>
      <c r="AM439" s="79"/>
      <c r="AN439" s="79"/>
    </row>
    <row r="440" spans="1:40" x14ac:dyDescent="0.2">
      <c r="A440" s="72"/>
      <c r="B440" s="73"/>
      <c r="C440" s="73"/>
      <c r="D440" s="73"/>
      <c r="E440" s="73"/>
      <c r="F440" s="73"/>
      <c r="G440" s="73"/>
      <c r="H440" s="73"/>
      <c r="I440" s="64"/>
      <c r="J440" s="74"/>
      <c r="K440" s="74"/>
      <c r="L440" s="74"/>
      <c r="M440" s="74"/>
      <c r="N440" s="74"/>
      <c r="O440" s="74"/>
      <c r="P440" s="75"/>
      <c r="AG440" s="67"/>
      <c r="AH440" s="67"/>
      <c r="AI440" s="67"/>
      <c r="AJ440" s="67"/>
      <c r="AK440" s="67"/>
      <c r="AL440" s="78"/>
      <c r="AM440" s="79"/>
      <c r="AN440" s="79"/>
    </row>
    <row r="441" spans="1:40" x14ac:dyDescent="0.2">
      <c r="A441" s="72"/>
      <c r="B441" s="73"/>
      <c r="C441" s="73"/>
      <c r="D441" s="73"/>
      <c r="E441" s="73"/>
      <c r="F441" s="73"/>
      <c r="G441" s="73"/>
      <c r="H441" s="73"/>
      <c r="I441" s="64"/>
      <c r="J441" s="74"/>
      <c r="K441" s="74"/>
      <c r="L441" s="74"/>
      <c r="M441" s="74"/>
      <c r="N441" s="74"/>
      <c r="O441" s="74"/>
      <c r="P441" s="75"/>
      <c r="AG441" s="67"/>
      <c r="AH441" s="67"/>
      <c r="AI441" s="67"/>
      <c r="AJ441" s="67"/>
      <c r="AK441" s="67"/>
      <c r="AL441" s="78"/>
      <c r="AM441" s="79"/>
      <c r="AN441" s="79"/>
    </row>
    <row r="442" spans="1:40" x14ac:dyDescent="0.2">
      <c r="A442" s="72"/>
      <c r="B442" s="73"/>
      <c r="C442" s="73"/>
      <c r="D442" s="73"/>
      <c r="E442" s="73"/>
      <c r="F442" s="73"/>
      <c r="G442" s="73"/>
      <c r="H442" s="73"/>
      <c r="I442" s="64"/>
      <c r="J442" s="74"/>
      <c r="K442" s="74"/>
      <c r="L442" s="74"/>
      <c r="M442" s="74"/>
      <c r="N442" s="74"/>
      <c r="O442" s="74"/>
      <c r="P442" s="75"/>
      <c r="AG442" s="67"/>
      <c r="AH442" s="67"/>
      <c r="AI442" s="67"/>
      <c r="AJ442" s="67"/>
      <c r="AK442" s="67"/>
      <c r="AL442" s="78"/>
      <c r="AM442" s="79"/>
      <c r="AN442" s="79"/>
    </row>
    <row r="443" spans="1:40" x14ac:dyDescent="0.2">
      <c r="A443" s="72"/>
      <c r="B443" s="73"/>
      <c r="C443" s="73"/>
      <c r="D443" s="73"/>
      <c r="E443" s="73"/>
      <c r="F443" s="73"/>
      <c r="G443" s="73"/>
      <c r="H443" s="73"/>
      <c r="I443" s="64"/>
      <c r="J443" s="74"/>
      <c r="K443" s="74"/>
      <c r="L443" s="74"/>
      <c r="M443" s="74"/>
      <c r="N443" s="74"/>
      <c r="O443" s="74"/>
      <c r="P443" s="75"/>
      <c r="AG443" s="67"/>
      <c r="AH443" s="67"/>
      <c r="AI443" s="67"/>
      <c r="AJ443" s="67"/>
      <c r="AK443" s="67"/>
      <c r="AL443" s="78"/>
      <c r="AM443" s="79"/>
      <c r="AN443" s="79"/>
    </row>
    <row r="444" spans="1:40" x14ac:dyDescent="0.2">
      <c r="A444" s="72"/>
      <c r="B444" s="73"/>
      <c r="C444" s="73"/>
      <c r="D444" s="73"/>
      <c r="E444" s="73"/>
      <c r="F444" s="73"/>
      <c r="G444" s="73"/>
      <c r="H444" s="73"/>
      <c r="I444" s="64"/>
      <c r="J444" s="74"/>
      <c r="K444" s="74"/>
      <c r="L444" s="74"/>
      <c r="M444" s="74"/>
      <c r="N444" s="74"/>
      <c r="O444" s="74"/>
      <c r="P444" s="75"/>
      <c r="AG444" s="67"/>
      <c r="AH444" s="67"/>
      <c r="AI444" s="67"/>
      <c r="AJ444" s="67"/>
      <c r="AK444" s="67"/>
      <c r="AL444" s="78"/>
      <c r="AM444" s="79"/>
      <c r="AN444" s="79"/>
    </row>
    <row r="445" spans="1:40" x14ac:dyDescent="0.2">
      <c r="A445" s="72"/>
      <c r="B445" s="73"/>
      <c r="C445" s="73"/>
      <c r="D445" s="73"/>
      <c r="E445" s="73"/>
      <c r="F445" s="73"/>
      <c r="G445" s="73"/>
      <c r="H445" s="73"/>
      <c r="I445" s="64"/>
      <c r="J445" s="74"/>
      <c r="K445" s="74"/>
      <c r="L445" s="74"/>
      <c r="M445" s="74"/>
      <c r="N445" s="74"/>
      <c r="O445" s="74"/>
      <c r="P445" s="75"/>
      <c r="AG445" s="67"/>
      <c r="AH445" s="67"/>
      <c r="AI445" s="67"/>
      <c r="AJ445" s="67"/>
      <c r="AK445" s="67"/>
      <c r="AL445" s="78"/>
      <c r="AM445" s="79"/>
      <c r="AN445" s="79"/>
    </row>
    <row r="446" spans="1:40" x14ac:dyDescent="0.2">
      <c r="A446" s="72"/>
      <c r="B446" s="73"/>
      <c r="C446" s="73"/>
      <c r="D446" s="73"/>
      <c r="E446" s="73"/>
      <c r="F446" s="73"/>
      <c r="G446" s="73"/>
      <c r="H446" s="73"/>
      <c r="I446" s="64"/>
      <c r="J446" s="74"/>
      <c r="K446" s="74"/>
      <c r="L446" s="74"/>
      <c r="M446" s="74"/>
      <c r="N446" s="74"/>
      <c r="O446" s="74"/>
      <c r="P446" s="75"/>
      <c r="AG446" s="67"/>
      <c r="AH446" s="67"/>
      <c r="AI446" s="67"/>
      <c r="AJ446" s="67"/>
      <c r="AK446" s="67"/>
      <c r="AL446" s="78"/>
      <c r="AM446" s="79"/>
      <c r="AN446" s="79"/>
    </row>
    <row r="447" spans="1:40" x14ac:dyDescent="0.2">
      <c r="A447" s="72"/>
      <c r="B447" s="73"/>
      <c r="C447" s="73"/>
      <c r="D447" s="73"/>
      <c r="E447" s="73"/>
      <c r="F447" s="73"/>
      <c r="G447" s="73"/>
      <c r="H447" s="73"/>
      <c r="I447" s="64"/>
      <c r="J447" s="74"/>
      <c r="K447" s="74"/>
      <c r="L447" s="74"/>
      <c r="M447" s="74"/>
      <c r="N447" s="74"/>
      <c r="O447" s="74"/>
      <c r="P447" s="75"/>
      <c r="AG447" s="67"/>
      <c r="AH447" s="67"/>
      <c r="AI447" s="67"/>
      <c r="AJ447" s="67"/>
      <c r="AK447" s="67"/>
      <c r="AL447" s="78"/>
      <c r="AM447" s="79"/>
      <c r="AN447" s="79"/>
    </row>
    <row r="448" spans="1:40" x14ac:dyDescent="0.2">
      <c r="A448" s="72"/>
      <c r="B448" s="73"/>
      <c r="C448" s="73"/>
      <c r="D448" s="73"/>
      <c r="E448" s="73"/>
      <c r="F448" s="73"/>
      <c r="G448" s="73"/>
      <c r="H448" s="73"/>
      <c r="I448" s="64"/>
      <c r="J448" s="74"/>
      <c r="K448" s="74"/>
      <c r="L448" s="74"/>
      <c r="M448" s="74"/>
      <c r="N448" s="74"/>
      <c r="O448" s="74"/>
      <c r="P448" s="75"/>
      <c r="AG448" s="67"/>
      <c r="AH448" s="67"/>
      <c r="AI448" s="67"/>
      <c r="AJ448" s="67"/>
      <c r="AK448" s="67"/>
      <c r="AL448" s="78"/>
      <c r="AM448" s="79"/>
      <c r="AN448" s="79"/>
    </row>
    <row r="449" spans="1:40" x14ac:dyDescent="0.2">
      <c r="A449" s="72"/>
      <c r="B449" s="73"/>
      <c r="C449" s="73"/>
      <c r="D449" s="73"/>
      <c r="E449" s="73"/>
      <c r="F449" s="73"/>
      <c r="G449" s="73"/>
      <c r="H449" s="73"/>
      <c r="I449" s="64"/>
      <c r="J449" s="74"/>
      <c r="K449" s="74"/>
      <c r="L449" s="74"/>
      <c r="M449" s="74"/>
      <c r="N449" s="74"/>
      <c r="O449" s="74"/>
      <c r="P449" s="75"/>
      <c r="AG449" s="67"/>
      <c r="AH449" s="67"/>
      <c r="AI449" s="67"/>
      <c r="AJ449" s="67"/>
      <c r="AK449" s="67"/>
      <c r="AL449" s="78"/>
      <c r="AM449" s="79"/>
      <c r="AN449" s="79"/>
    </row>
    <row r="450" spans="1:40" x14ac:dyDescent="0.2">
      <c r="A450" s="72"/>
      <c r="B450" s="73"/>
      <c r="C450" s="73"/>
      <c r="D450" s="73"/>
      <c r="E450" s="73"/>
      <c r="F450" s="73"/>
      <c r="G450" s="73"/>
      <c r="H450" s="73"/>
      <c r="I450" s="64"/>
      <c r="J450" s="74"/>
      <c r="K450" s="74"/>
      <c r="L450" s="74"/>
      <c r="M450" s="74"/>
      <c r="N450" s="74"/>
      <c r="O450" s="74"/>
      <c r="P450" s="75"/>
      <c r="AG450" s="67"/>
      <c r="AH450" s="67"/>
      <c r="AI450" s="67"/>
      <c r="AJ450" s="67"/>
      <c r="AK450" s="67"/>
      <c r="AL450" s="78"/>
      <c r="AM450" s="79"/>
      <c r="AN450" s="79"/>
    </row>
    <row r="451" spans="1:40" x14ac:dyDescent="0.2">
      <c r="A451" s="72"/>
      <c r="B451" s="73"/>
      <c r="C451" s="73"/>
      <c r="D451" s="73"/>
      <c r="E451" s="73"/>
      <c r="F451" s="73"/>
      <c r="G451" s="73"/>
      <c r="H451" s="73"/>
      <c r="I451" s="64"/>
      <c r="J451" s="74"/>
      <c r="K451" s="74"/>
      <c r="L451" s="74"/>
      <c r="M451" s="74"/>
      <c r="N451" s="74"/>
      <c r="O451" s="74"/>
      <c r="P451" s="75"/>
      <c r="AG451" s="67"/>
      <c r="AH451" s="67"/>
      <c r="AI451" s="67"/>
      <c r="AJ451" s="67"/>
      <c r="AK451" s="67"/>
      <c r="AL451" s="78"/>
      <c r="AM451" s="79"/>
      <c r="AN451" s="79"/>
    </row>
    <row r="452" spans="1:40" x14ac:dyDescent="0.2">
      <c r="A452" s="72"/>
      <c r="B452" s="73"/>
      <c r="C452" s="73"/>
      <c r="D452" s="73"/>
      <c r="E452" s="73"/>
      <c r="F452" s="73"/>
      <c r="G452" s="73"/>
      <c r="H452" s="73"/>
      <c r="I452" s="64"/>
      <c r="J452" s="74"/>
      <c r="K452" s="74"/>
      <c r="L452" s="74"/>
      <c r="M452" s="74"/>
      <c r="N452" s="74"/>
      <c r="O452" s="74"/>
      <c r="P452" s="75"/>
      <c r="AG452" s="67"/>
      <c r="AH452" s="67"/>
      <c r="AI452" s="67"/>
      <c r="AJ452" s="67"/>
      <c r="AK452" s="67"/>
      <c r="AL452" s="78"/>
      <c r="AM452" s="79"/>
      <c r="AN452" s="79"/>
    </row>
    <row r="453" spans="1:40" x14ac:dyDescent="0.2">
      <c r="A453" s="72"/>
      <c r="B453" s="73"/>
      <c r="C453" s="73"/>
      <c r="D453" s="73"/>
      <c r="E453" s="73"/>
      <c r="F453" s="73"/>
      <c r="G453" s="73"/>
      <c r="H453" s="73"/>
      <c r="I453" s="64"/>
      <c r="J453" s="74"/>
      <c r="K453" s="74"/>
      <c r="L453" s="74"/>
      <c r="M453" s="74"/>
      <c r="N453" s="74"/>
      <c r="O453" s="74"/>
      <c r="P453" s="75"/>
      <c r="AG453" s="67"/>
      <c r="AH453" s="67"/>
      <c r="AI453" s="67"/>
      <c r="AJ453" s="67"/>
      <c r="AK453" s="67"/>
      <c r="AL453" s="78"/>
      <c r="AM453" s="79"/>
      <c r="AN453" s="79"/>
    </row>
    <row r="454" spans="1:40" x14ac:dyDescent="0.2">
      <c r="A454" s="72"/>
      <c r="B454" s="73"/>
      <c r="C454" s="73"/>
      <c r="D454" s="73"/>
      <c r="E454" s="73"/>
      <c r="F454" s="73"/>
      <c r="G454" s="73"/>
      <c r="H454" s="73"/>
      <c r="I454" s="64"/>
      <c r="J454" s="74"/>
      <c r="K454" s="74"/>
      <c r="L454" s="74"/>
      <c r="M454" s="74"/>
      <c r="N454" s="74"/>
      <c r="O454" s="74"/>
      <c r="P454" s="75"/>
      <c r="AG454" s="67"/>
      <c r="AH454" s="67"/>
      <c r="AI454" s="67"/>
      <c r="AJ454" s="67"/>
      <c r="AK454" s="67"/>
      <c r="AL454" s="78"/>
      <c r="AM454" s="79"/>
      <c r="AN454" s="79"/>
    </row>
    <row r="455" spans="1:40" x14ac:dyDescent="0.2">
      <c r="A455" s="72"/>
      <c r="B455" s="73"/>
      <c r="C455" s="73"/>
      <c r="D455" s="73"/>
      <c r="E455" s="73"/>
      <c r="F455" s="73"/>
      <c r="G455" s="73"/>
      <c r="H455" s="73"/>
      <c r="I455" s="64"/>
      <c r="J455" s="74"/>
      <c r="K455" s="74"/>
      <c r="L455" s="74"/>
      <c r="M455" s="74"/>
      <c r="N455" s="74"/>
      <c r="O455" s="74"/>
      <c r="P455" s="75"/>
      <c r="AG455" s="67"/>
      <c r="AH455" s="67"/>
      <c r="AI455" s="67"/>
      <c r="AJ455" s="67"/>
      <c r="AK455" s="67"/>
      <c r="AL455" s="78"/>
      <c r="AM455" s="79"/>
      <c r="AN455" s="79"/>
    </row>
    <row r="456" spans="1:40" x14ac:dyDescent="0.2">
      <c r="A456" s="72"/>
      <c r="B456" s="73"/>
      <c r="C456" s="73"/>
      <c r="D456" s="73"/>
      <c r="E456" s="73"/>
      <c r="F456" s="73"/>
      <c r="G456" s="73"/>
      <c r="H456" s="73"/>
      <c r="I456" s="64"/>
      <c r="J456" s="74"/>
      <c r="K456" s="74"/>
      <c r="L456" s="74"/>
      <c r="M456" s="74"/>
      <c r="N456" s="74"/>
      <c r="O456" s="74"/>
      <c r="P456" s="75"/>
      <c r="AG456" s="67"/>
      <c r="AH456" s="67"/>
      <c r="AI456" s="67"/>
      <c r="AJ456" s="67"/>
      <c r="AK456" s="67"/>
      <c r="AL456" s="78"/>
      <c r="AM456" s="79"/>
      <c r="AN456" s="79"/>
    </row>
    <row r="457" spans="1:40" x14ac:dyDescent="0.2">
      <c r="A457" s="72"/>
      <c r="B457" s="73"/>
      <c r="C457" s="73"/>
      <c r="D457" s="73"/>
      <c r="E457" s="73"/>
      <c r="F457" s="73"/>
      <c r="G457" s="73"/>
      <c r="H457" s="73"/>
      <c r="I457" s="64"/>
      <c r="J457" s="74"/>
      <c r="K457" s="74"/>
      <c r="L457" s="74"/>
      <c r="M457" s="74"/>
      <c r="N457" s="74"/>
      <c r="O457" s="74"/>
      <c r="P457" s="75"/>
      <c r="AG457" s="67"/>
      <c r="AH457" s="67"/>
      <c r="AI457" s="67"/>
      <c r="AJ457" s="67"/>
      <c r="AK457" s="67"/>
      <c r="AL457" s="78"/>
      <c r="AM457" s="79"/>
      <c r="AN457" s="79"/>
    </row>
    <row r="458" spans="1:40" x14ac:dyDescent="0.2">
      <c r="A458" s="72"/>
      <c r="B458" s="73"/>
      <c r="C458" s="73"/>
      <c r="D458" s="73"/>
      <c r="E458" s="73"/>
      <c r="F458" s="73"/>
      <c r="G458" s="73"/>
      <c r="H458" s="73"/>
      <c r="I458" s="64"/>
      <c r="J458" s="74"/>
      <c r="K458" s="74"/>
      <c r="L458" s="74"/>
      <c r="M458" s="74"/>
      <c r="N458" s="74"/>
      <c r="O458" s="74"/>
      <c r="P458" s="75"/>
      <c r="AG458" s="67"/>
      <c r="AH458" s="67"/>
      <c r="AI458" s="67"/>
      <c r="AJ458" s="67"/>
      <c r="AK458" s="67"/>
      <c r="AL458" s="78"/>
      <c r="AM458" s="79"/>
      <c r="AN458" s="79"/>
    </row>
    <row r="459" spans="1:40" x14ac:dyDescent="0.2">
      <c r="A459" s="72"/>
      <c r="B459" s="73"/>
      <c r="C459" s="73"/>
      <c r="D459" s="73"/>
      <c r="E459" s="73"/>
      <c r="F459" s="73"/>
      <c r="G459" s="73"/>
      <c r="H459" s="73"/>
      <c r="I459" s="64"/>
      <c r="J459" s="74"/>
      <c r="K459" s="74"/>
      <c r="L459" s="74"/>
      <c r="M459" s="74"/>
      <c r="N459" s="74"/>
      <c r="O459" s="74"/>
      <c r="P459" s="75"/>
      <c r="AG459" s="67"/>
      <c r="AH459" s="67"/>
      <c r="AI459" s="67"/>
      <c r="AJ459" s="67"/>
      <c r="AK459" s="67"/>
      <c r="AL459" s="78"/>
      <c r="AM459" s="79"/>
      <c r="AN459" s="79"/>
    </row>
    <row r="460" spans="1:40" x14ac:dyDescent="0.2">
      <c r="A460" s="72"/>
      <c r="B460" s="73"/>
      <c r="C460" s="73"/>
      <c r="D460" s="73"/>
      <c r="E460" s="73"/>
      <c r="F460" s="73"/>
      <c r="G460" s="73"/>
      <c r="H460" s="73"/>
      <c r="I460" s="64"/>
      <c r="J460" s="74"/>
      <c r="K460" s="74"/>
      <c r="L460" s="74"/>
      <c r="M460" s="74"/>
      <c r="N460" s="74"/>
      <c r="O460" s="74"/>
      <c r="P460" s="75"/>
      <c r="AG460" s="67"/>
      <c r="AH460" s="67"/>
      <c r="AI460" s="67"/>
      <c r="AJ460" s="67"/>
      <c r="AK460" s="67"/>
      <c r="AL460" s="78"/>
      <c r="AM460" s="79"/>
      <c r="AN460" s="79"/>
    </row>
    <row r="461" spans="1:40" x14ac:dyDescent="0.2">
      <c r="A461" s="72"/>
      <c r="B461" s="73"/>
      <c r="C461" s="73"/>
      <c r="D461" s="73"/>
      <c r="E461" s="73"/>
      <c r="F461" s="73"/>
      <c r="G461" s="73"/>
      <c r="H461" s="73"/>
      <c r="I461" s="64"/>
      <c r="J461" s="74"/>
      <c r="K461" s="74"/>
      <c r="L461" s="74"/>
      <c r="M461" s="74"/>
      <c r="N461" s="74"/>
      <c r="O461" s="74"/>
      <c r="P461" s="75"/>
      <c r="AG461" s="67"/>
      <c r="AH461" s="67"/>
      <c r="AI461" s="67"/>
      <c r="AJ461" s="67"/>
      <c r="AK461" s="67"/>
      <c r="AL461" s="78"/>
      <c r="AM461" s="79"/>
      <c r="AN461" s="79"/>
    </row>
    <row r="462" spans="1:40" x14ac:dyDescent="0.2">
      <c r="A462" s="72"/>
      <c r="B462" s="73"/>
      <c r="C462" s="73"/>
      <c r="D462" s="73"/>
      <c r="E462" s="73"/>
      <c r="F462" s="73"/>
      <c r="G462" s="73"/>
      <c r="H462" s="73"/>
      <c r="I462" s="64"/>
      <c r="J462" s="74"/>
      <c r="K462" s="74"/>
      <c r="L462" s="74"/>
      <c r="M462" s="74"/>
      <c r="N462" s="74"/>
      <c r="O462" s="74"/>
      <c r="P462" s="75"/>
      <c r="AG462" s="67"/>
      <c r="AH462" s="67"/>
      <c r="AI462" s="67"/>
      <c r="AJ462" s="67"/>
      <c r="AK462" s="67"/>
      <c r="AL462" s="78"/>
      <c r="AM462" s="79"/>
      <c r="AN462" s="79"/>
    </row>
    <row r="463" spans="1:40" x14ac:dyDescent="0.2">
      <c r="A463" s="72"/>
      <c r="B463" s="73"/>
      <c r="C463" s="73"/>
      <c r="D463" s="73"/>
      <c r="E463" s="73"/>
      <c r="F463" s="73"/>
      <c r="G463" s="73"/>
      <c r="H463" s="73"/>
      <c r="I463" s="64"/>
      <c r="J463" s="74"/>
      <c r="K463" s="74"/>
      <c r="L463" s="74"/>
      <c r="M463" s="74"/>
      <c r="N463" s="74"/>
      <c r="O463" s="74"/>
      <c r="P463" s="75"/>
      <c r="AG463" s="67"/>
      <c r="AH463" s="67"/>
      <c r="AI463" s="67"/>
      <c r="AJ463" s="67"/>
      <c r="AK463" s="67"/>
      <c r="AL463" s="78"/>
      <c r="AM463" s="79"/>
      <c r="AN463" s="79"/>
    </row>
    <row r="464" spans="1:40" x14ac:dyDescent="0.2">
      <c r="A464" s="72"/>
      <c r="B464" s="73"/>
      <c r="C464" s="73"/>
      <c r="D464" s="73"/>
      <c r="E464" s="73"/>
      <c r="F464" s="73"/>
      <c r="G464" s="73"/>
      <c r="H464" s="73"/>
      <c r="I464" s="64"/>
      <c r="J464" s="74"/>
      <c r="K464" s="74"/>
      <c r="L464" s="74"/>
      <c r="M464" s="74"/>
      <c r="N464" s="74"/>
      <c r="O464" s="74"/>
      <c r="P464" s="75"/>
      <c r="AG464" s="67"/>
      <c r="AH464" s="67"/>
      <c r="AI464" s="67"/>
      <c r="AJ464" s="67"/>
      <c r="AK464" s="67"/>
      <c r="AL464" s="78"/>
      <c r="AM464" s="79"/>
      <c r="AN464" s="79"/>
    </row>
    <row r="465" spans="1:40" x14ac:dyDescent="0.2">
      <c r="A465" s="72"/>
      <c r="B465" s="73"/>
      <c r="C465" s="73"/>
      <c r="D465" s="73"/>
      <c r="E465" s="73"/>
      <c r="F465" s="73"/>
      <c r="G465" s="73"/>
      <c r="H465" s="73"/>
      <c r="I465" s="64"/>
      <c r="J465" s="74"/>
      <c r="K465" s="74"/>
      <c r="L465" s="74"/>
      <c r="M465" s="74"/>
      <c r="N465" s="74"/>
      <c r="O465" s="74"/>
      <c r="P465" s="75"/>
      <c r="AG465" s="67"/>
      <c r="AH465" s="67"/>
      <c r="AI465" s="67"/>
      <c r="AJ465" s="67"/>
      <c r="AK465" s="67"/>
      <c r="AL465" s="78"/>
      <c r="AM465" s="79"/>
      <c r="AN465" s="79"/>
    </row>
    <row r="466" spans="1:40" x14ac:dyDescent="0.2">
      <c r="A466" s="72"/>
      <c r="B466" s="73"/>
      <c r="C466" s="73"/>
      <c r="D466" s="73"/>
      <c r="E466" s="73"/>
      <c r="F466" s="73"/>
      <c r="G466" s="73"/>
      <c r="H466" s="73"/>
      <c r="I466" s="64"/>
      <c r="J466" s="74"/>
      <c r="K466" s="74"/>
      <c r="L466" s="74"/>
      <c r="M466" s="74"/>
      <c r="N466" s="74"/>
      <c r="O466" s="74"/>
      <c r="P466" s="75"/>
      <c r="AG466" s="67"/>
      <c r="AH466" s="67"/>
      <c r="AI466" s="67"/>
      <c r="AJ466" s="67"/>
      <c r="AK466" s="67"/>
      <c r="AL466" s="78"/>
      <c r="AM466" s="79"/>
      <c r="AN466" s="79"/>
    </row>
    <row r="467" spans="1:40" x14ac:dyDescent="0.2">
      <c r="A467" s="72"/>
      <c r="B467" s="73"/>
      <c r="C467" s="73"/>
      <c r="D467" s="73"/>
      <c r="E467" s="73"/>
      <c r="F467" s="73"/>
      <c r="G467" s="73"/>
      <c r="H467" s="73"/>
      <c r="I467" s="64"/>
      <c r="J467" s="74"/>
      <c r="K467" s="74"/>
      <c r="L467" s="74"/>
      <c r="M467" s="74"/>
      <c r="N467" s="74"/>
      <c r="O467" s="74"/>
      <c r="P467" s="75"/>
      <c r="AG467" s="67"/>
      <c r="AH467" s="67"/>
      <c r="AI467" s="67"/>
      <c r="AJ467" s="67"/>
      <c r="AK467" s="67"/>
      <c r="AL467" s="78"/>
      <c r="AM467" s="79"/>
      <c r="AN467" s="79"/>
    </row>
    <row r="468" spans="1:40" x14ac:dyDescent="0.2">
      <c r="A468" s="72"/>
      <c r="B468" s="73"/>
      <c r="C468" s="73"/>
      <c r="D468" s="73"/>
      <c r="E468" s="73"/>
      <c r="F468" s="73"/>
      <c r="G468" s="73"/>
      <c r="H468" s="73"/>
      <c r="I468" s="64"/>
      <c r="J468" s="74"/>
      <c r="K468" s="74"/>
      <c r="L468" s="74"/>
      <c r="M468" s="74"/>
      <c r="N468" s="74"/>
      <c r="O468" s="74"/>
      <c r="P468" s="75"/>
      <c r="AG468" s="67"/>
      <c r="AH468" s="67"/>
      <c r="AI468" s="67"/>
      <c r="AJ468" s="67"/>
      <c r="AK468" s="67"/>
      <c r="AL468" s="78"/>
      <c r="AM468" s="79"/>
      <c r="AN468" s="79"/>
    </row>
    <row r="469" spans="1:40" x14ac:dyDescent="0.2">
      <c r="A469" s="72"/>
      <c r="B469" s="73"/>
      <c r="C469" s="73"/>
      <c r="D469" s="73"/>
      <c r="E469" s="73"/>
      <c r="F469" s="73"/>
      <c r="G469" s="73"/>
      <c r="H469" s="73"/>
      <c r="I469" s="64"/>
      <c r="J469" s="74"/>
      <c r="K469" s="74"/>
      <c r="L469" s="74"/>
      <c r="M469" s="74"/>
      <c r="N469" s="74"/>
      <c r="O469" s="74"/>
      <c r="P469" s="75"/>
      <c r="AG469" s="67"/>
      <c r="AH469" s="67"/>
      <c r="AI469" s="67"/>
      <c r="AJ469" s="67"/>
      <c r="AK469" s="67"/>
      <c r="AL469" s="78"/>
      <c r="AM469" s="79"/>
      <c r="AN469" s="79"/>
    </row>
    <row r="470" spans="1:40" x14ac:dyDescent="0.2">
      <c r="A470" s="72"/>
      <c r="B470" s="73"/>
      <c r="C470" s="73"/>
      <c r="D470" s="73"/>
      <c r="E470" s="73"/>
      <c r="F470" s="73"/>
      <c r="G470" s="73"/>
      <c r="H470" s="73"/>
      <c r="I470" s="64"/>
      <c r="J470" s="74"/>
      <c r="K470" s="74"/>
      <c r="L470" s="74"/>
      <c r="M470" s="74"/>
      <c r="N470" s="74"/>
      <c r="O470" s="74"/>
      <c r="P470" s="75"/>
      <c r="AG470" s="67"/>
      <c r="AH470" s="67"/>
      <c r="AI470" s="67"/>
      <c r="AJ470" s="67"/>
      <c r="AK470" s="67"/>
      <c r="AL470" s="78"/>
      <c r="AM470" s="79"/>
      <c r="AN470" s="79"/>
    </row>
    <row r="471" spans="1:40" x14ac:dyDescent="0.2">
      <c r="A471" s="72"/>
      <c r="B471" s="73"/>
      <c r="C471" s="73"/>
      <c r="D471" s="73"/>
      <c r="E471" s="73"/>
      <c r="F471" s="73"/>
      <c r="G471" s="73"/>
      <c r="H471" s="73"/>
      <c r="I471" s="64"/>
      <c r="J471" s="74"/>
      <c r="K471" s="74"/>
      <c r="L471" s="74"/>
      <c r="M471" s="74"/>
      <c r="N471" s="74"/>
      <c r="O471" s="74"/>
      <c r="P471" s="75"/>
      <c r="AG471" s="67"/>
      <c r="AH471" s="67"/>
      <c r="AI471" s="67"/>
      <c r="AJ471" s="67"/>
      <c r="AK471" s="67"/>
      <c r="AL471" s="78"/>
      <c r="AM471" s="79"/>
      <c r="AN471" s="79"/>
    </row>
    <row r="472" spans="1:40" x14ac:dyDescent="0.2">
      <c r="A472" s="72"/>
      <c r="B472" s="73"/>
      <c r="C472" s="73"/>
      <c r="D472" s="73"/>
      <c r="E472" s="73"/>
      <c r="F472" s="73"/>
      <c r="G472" s="73"/>
      <c r="H472" s="73"/>
      <c r="I472" s="64"/>
      <c r="J472" s="74"/>
      <c r="K472" s="74"/>
      <c r="L472" s="74"/>
      <c r="M472" s="74"/>
      <c r="N472" s="74"/>
      <c r="O472" s="74"/>
      <c r="P472" s="75"/>
      <c r="AG472" s="67"/>
      <c r="AH472" s="67"/>
      <c r="AI472" s="67"/>
      <c r="AJ472" s="67"/>
      <c r="AK472" s="67"/>
      <c r="AL472" s="78"/>
      <c r="AM472" s="79"/>
      <c r="AN472" s="79"/>
    </row>
    <row r="473" spans="1:40" x14ac:dyDescent="0.2">
      <c r="A473" s="72"/>
      <c r="B473" s="73"/>
      <c r="C473" s="73"/>
      <c r="D473" s="73"/>
      <c r="E473" s="73"/>
      <c r="F473" s="73"/>
      <c r="G473" s="73"/>
      <c r="H473" s="73"/>
      <c r="I473" s="64"/>
      <c r="J473" s="74"/>
      <c r="K473" s="74"/>
      <c r="L473" s="74"/>
      <c r="M473" s="74"/>
      <c r="N473" s="74"/>
      <c r="O473" s="74"/>
      <c r="P473" s="75"/>
      <c r="AG473" s="67"/>
      <c r="AH473" s="67"/>
      <c r="AI473" s="67"/>
      <c r="AJ473" s="67"/>
      <c r="AK473" s="67"/>
      <c r="AL473" s="78"/>
      <c r="AM473" s="79"/>
      <c r="AN473" s="79"/>
    </row>
    <row r="474" spans="1:40" x14ac:dyDescent="0.2">
      <c r="A474" s="72"/>
      <c r="B474" s="73"/>
      <c r="C474" s="73"/>
      <c r="D474" s="73"/>
      <c r="E474" s="73"/>
      <c r="F474" s="73"/>
      <c r="G474" s="73"/>
      <c r="H474" s="73"/>
      <c r="I474" s="64"/>
      <c r="J474" s="74"/>
      <c r="K474" s="74"/>
      <c r="L474" s="74"/>
      <c r="M474" s="74"/>
      <c r="N474" s="74"/>
      <c r="O474" s="74"/>
      <c r="P474" s="75"/>
      <c r="AG474" s="67"/>
      <c r="AH474" s="67"/>
      <c r="AI474" s="67"/>
      <c r="AJ474" s="67"/>
      <c r="AK474" s="67"/>
      <c r="AL474" s="78"/>
      <c r="AM474" s="79"/>
      <c r="AN474" s="79"/>
    </row>
    <row r="475" spans="1:40" x14ac:dyDescent="0.2">
      <c r="A475" s="72"/>
      <c r="B475" s="73"/>
      <c r="C475" s="73"/>
      <c r="D475" s="73"/>
      <c r="E475" s="73"/>
      <c r="F475" s="73"/>
      <c r="G475" s="73"/>
      <c r="H475" s="73"/>
      <c r="I475" s="64"/>
      <c r="J475" s="74"/>
      <c r="K475" s="74"/>
      <c r="L475" s="74"/>
      <c r="M475" s="74"/>
      <c r="N475" s="74"/>
      <c r="O475" s="74"/>
      <c r="P475" s="75"/>
      <c r="AG475" s="67"/>
      <c r="AH475" s="67"/>
      <c r="AI475" s="67"/>
      <c r="AJ475" s="67"/>
      <c r="AK475" s="67"/>
      <c r="AL475" s="78"/>
      <c r="AM475" s="79"/>
      <c r="AN475" s="79"/>
    </row>
    <row r="476" spans="1:40" x14ac:dyDescent="0.2">
      <c r="A476" s="72"/>
      <c r="B476" s="73"/>
      <c r="C476" s="73"/>
      <c r="D476" s="73"/>
      <c r="E476" s="73"/>
      <c r="F476" s="73"/>
      <c r="G476" s="73"/>
      <c r="H476" s="73"/>
      <c r="I476" s="64"/>
      <c r="J476" s="74"/>
      <c r="K476" s="74"/>
      <c r="L476" s="74"/>
      <c r="M476" s="74"/>
      <c r="N476" s="74"/>
      <c r="O476" s="74"/>
      <c r="P476" s="75"/>
      <c r="AG476" s="67"/>
      <c r="AH476" s="67"/>
      <c r="AI476" s="67"/>
      <c r="AJ476" s="67"/>
      <c r="AK476" s="67"/>
      <c r="AL476" s="78"/>
      <c r="AM476" s="79"/>
      <c r="AN476" s="79"/>
    </row>
    <row r="477" spans="1:40" x14ac:dyDescent="0.2">
      <c r="A477" s="72"/>
      <c r="B477" s="73"/>
      <c r="C477" s="73"/>
      <c r="D477" s="73"/>
      <c r="E477" s="73"/>
      <c r="F477" s="73"/>
      <c r="G477" s="73"/>
      <c r="H477" s="73"/>
      <c r="I477" s="64"/>
      <c r="J477" s="74"/>
      <c r="K477" s="74"/>
      <c r="L477" s="74"/>
      <c r="M477" s="74"/>
      <c r="N477" s="74"/>
      <c r="O477" s="74"/>
      <c r="P477" s="75"/>
      <c r="AG477" s="67"/>
      <c r="AH477" s="67"/>
      <c r="AI477" s="67"/>
      <c r="AJ477" s="67"/>
      <c r="AK477" s="67"/>
      <c r="AL477" s="78"/>
      <c r="AM477" s="79"/>
      <c r="AN477" s="79"/>
    </row>
    <row r="478" spans="1:40" x14ac:dyDescent="0.2">
      <c r="A478" s="72"/>
      <c r="B478" s="73"/>
      <c r="C478" s="73"/>
      <c r="D478" s="73"/>
      <c r="E478" s="73"/>
      <c r="F478" s="73"/>
      <c r="G478" s="73"/>
      <c r="H478" s="73"/>
      <c r="I478" s="64"/>
      <c r="J478" s="74"/>
      <c r="K478" s="74"/>
      <c r="L478" s="74"/>
      <c r="M478" s="74"/>
      <c r="N478" s="74"/>
      <c r="O478" s="74"/>
      <c r="P478" s="75"/>
      <c r="AG478" s="67"/>
      <c r="AH478" s="67"/>
      <c r="AI478" s="67"/>
      <c r="AJ478" s="67"/>
      <c r="AK478" s="67"/>
      <c r="AL478" s="78"/>
      <c r="AM478" s="79"/>
      <c r="AN478" s="79"/>
    </row>
    <row r="479" spans="1:40" x14ac:dyDescent="0.2">
      <c r="A479" s="72"/>
      <c r="B479" s="73"/>
      <c r="C479" s="73"/>
      <c r="D479" s="73"/>
      <c r="E479" s="73"/>
      <c r="F479" s="73"/>
      <c r="G479" s="73"/>
      <c r="H479" s="73"/>
      <c r="I479" s="64"/>
      <c r="J479" s="74"/>
      <c r="K479" s="74"/>
      <c r="L479" s="74"/>
      <c r="M479" s="74"/>
      <c r="N479" s="74"/>
      <c r="O479" s="74"/>
      <c r="P479" s="75"/>
      <c r="AG479" s="67"/>
      <c r="AH479" s="67"/>
      <c r="AI479" s="67"/>
      <c r="AJ479" s="67"/>
      <c r="AK479" s="67"/>
      <c r="AL479" s="78"/>
      <c r="AM479" s="79"/>
      <c r="AN479" s="79"/>
    </row>
    <row r="480" spans="1:40" x14ac:dyDescent="0.2">
      <c r="A480" s="72"/>
      <c r="B480" s="73"/>
      <c r="C480" s="73"/>
      <c r="D480" s="73"/>
      <c r="E480" s="73"/>
      <c r="F480" s="73"/>
      <c r="G480" s="73"/>
      <c r="H480" s="73"/>
      <c r="I480" s="64"/>
      <c r="J480" s="74"/>
      <c r="K480" s="74"/>
      <c r="L480" s="74"/>
      <c r="M480" s="74"/>
      <c r="N480" s="74"/>
      <c r="O480" s="74"/>
      <c r="P480" s="75"/>
      <c r="AG480" s="67"/>
      <c r="AH480" s="67"/>
      <c r="AI480" s="67"/>
      <c r="AJ480" s="67"/>
      <c r="AK480" s="67"/>
      <c r="AL480" s="78"/>
      <c r="AM480" s="79"/>
      <c r="AN480" s="79"/>
    </row>
    <row r="481" spans="1:40" x14ac:dyDescent="0.2">
      <c r="A481" s="72"/>
      <c r="B481" s="73"/>
      <c r="C481" s="73"/>
      <c r="D481" s="73"/>
      <c r="E481" s="73"/>
      <c r="F481" s="73"/>
      <c r="G481" s="73"/>
      <c r="H481" s="73"/>
      <c r="I481" s="64"/>
      <c r="J481" s="74"/>
      <c r="K481" s="74"/>
      <c r="L481" s="74"/>
      <c r="M481" s="74"/>
      <c r="N481" s="74"/>
      <c r="O481" s="74"/>
      <c r="P481" s="75"/>
      <c r="AG481" s="67"/>
      <c r="AH481" s="67"/>
      <c r="AI481" s="67"/>
      <c r="AJ481" s="67"/>
      <c r="AK481" s="67"/>
      <c r="AL481" s="78"/>
      <c r="AM481" s="79"/>
      <c r="AN481" s="79"/>
    </row>
    <row r="482" spans="1:40" x14ac:dyDescent="0.2">
      <c r="A482" s="72"/>
      <c r="B482" s="73"/>
      <c r="C482" s="73"/>
      <c r="D482" s="73"/>
      <c r="E482" s="73"/>
      <c r="F482" s="73"/>
      <c r="G482" s="73"/>
      <c r="H482" s="73"/>
      <c r="I482" s="64"/>
      <c r="J482" s="74"/>
      <c r="K482" s="74"/>
      <c r="L482" s="74"/>
      <c r="M482" s="74"/>
      <c r="N482" s="74"/>
      <c r="O482" s="74"/>
      <c r="P482" s="75"/>
      <c r="AG482" s="67"/>
      <c r="AH482" s="67"/>
      <c r="AI482" s="67"/>
      <c r="AJ482" s="67"/>
      <c r="AK482" s="67"/>
      <c r="AL482" s="78"/>
      <c r="AM482" s="79"/>
      <c r="AN482" s="79"/>
    </row>
    <row r="483" spans="1:40" x14ac:dyDescent="0.2">
      <c r="A483" s="72"/>
      <c r="B483" s="73"/>
      <c r="C483" s="73"/>
      <c r="D483" s="73"/>
      <c r="E483" s="73"/>
      <c r="F483" s="73"/>
      <c r="G483" s="73"/>
      <c r="H483" s="73"/>
      <c r="I483" s="64"/>
      <c r="J483" s="74"/>
      <c r="K483" s="74"/>
      <c r="L483" s="74"/>
      <c r="M483" s="74"/>
      <c r="N483" s="74"/>
      <c r="O483" s="74"/>
      <c r="P483" s="75"/>
      <c r="AG483" s="67"/>
      <c r="AH483" s="67"/>
      <c r="AI483" s="67"/>
      <c r="AJ483" s="67"/>
      <c r="AK483" s="67"/>
      <c r="AL483" s="78"/>
      <c r="AM483" s="79"/>
      <c r="AN483" s="79"/>
    </row>
    <row r="484" spans="1:40" x14ac:dyDescent="0.2">
      <c r="A484" s="72"/>
      <c r="B484" s="73"/>
      <c r="C484" s="73"/>
      <c r="D484" s="73"/>
      <c r="E484" s="73"/>
      <c r="F484" s="73"/>
      <c r="G484" s="73"/>
      <c r="H484" s="73"/>
      <c r="I484" s="64"/>
      <c r="J484" s="74"/>
      <c r="K484" s="74"/>
      <c r="L484" s="74"/>
      <c r="M484" s="74"/>
      <c r="N484" s="74"/>
      <c r="O484" s="74"/>
      <c r="P484" s="75"/>
      <c r="AG484" s="67"/>
      <c r="AH484" s="67"/>
      <c r="AI484" s="67"/>
      <c r="AJ484" s="67"/>
      <c r="AK484" s="67"/>
      <c r="AL484" s="78"/>
      <c r="AM484" s="79"/>
      <c r="AN484" s="79"/>
    </row>
    <row r="485" spans="1:40" x14ac:dyDescent="0.2">
      <c r="A485" s="72"/>
      <c r="B485" s="73"/>
      <c r="C485" s="73"/>
      <c r="D485" s="73"/>
      <c r="E485" s="73"/>
      <c r="F485" s="73"/>
      <c r="G485" s="73"/>
      <c r="H485" s="73"/>
      <c r="I485" s="64"/>
      <c r="J485" s="74"/>
      <c r="K485" s="74"/>
      <c r="L485" s="74"/>
      <c r="M485" s="74"/>
      <c r="N485" s="74"/>
      <c r="O485" s="74"/>
      <c r="P485" s="75"/>
      <c r="AG485" s="67"/>
      <c r="AH485" s="67"/>
      <c r="AI485" s="67"/>
      <c r="AJ485" s="67"/>
      <c r="AK485" s="67"/>
      <c r="AL485" s="78"/>
      <c r="AM485" s="79"/>
      <c r="AN485" s="79"/>
    </row>
    <row r="486" spans="1:40" x14ac:dyDescent="0.2">
      <c r="A486" s="72"/>
      <c r="B486" s="73"/>
      <c r="C486" s="73"/>
      <c r="D486" s="73"/>
      <c r="E486" s="73"/>
      <c r="F486" s="73"/>
      <c r="G486" s="73"/>
      <c r="H486" s="73"/>
      <c r="I486" s="64"/>
      <c r="J486" s="74"/>
      <c r="K486" s="74"/>
      <c r="L486" s="74"/>
      <c r="M486" s="74"/>
      <c r="N486" s="74"/>
      <c r="O486" s="74"/>
      <c r="P486" s="75"/>
      <c r="AG486" s="67"/>
      <c r="AH486" s="67"/>
      <c r="AI486" s="67"/>
      <c r="AJ486" s="67"/>
      <c r="AK486" s="67"/>
      <c r="AL486" s="78"/>
      <c r="AM486" s="79"/>
      <c r="AN486" s="79"/>
    </row>
    <row r="487" spans="1:40" x14ac:dyDescent="0.2">
      <c r="A487" s="72"/>
      <c r="B487" s="73"/>
      <c r="C487" s="73"/>
      <c r="D487" s="73"/>
      <c r="E487" s="73"/>
      <c r="F487" s="73"/>
      <c r="G487" s="73"/>
      <c r="H487" s="73"/>
      <c r="I487" s="64"/>
      <c r="J487" s="74"/>
      <c r="K487" s="74"/>
      <c r="L487" s="74"/>
      <c r="M487" s="74"/>
      <c r="N487" s="74"/>
      <c r="O487" s="74"/>
      <c r="P487" s="75"/>
      <c r="AG487" s="67"/>
      <c r="AH487" s="67"/>
      <c r="AI487" s="67"/>
      <c r="AJ487" s="67"/>
      <c r="AK487" s="67"/>
      <c r="AL487" s="78"/>
      <c r="AM487" s="79"/>
      <c r="AN487" s="79"/>
    </row>
    <row r="488" spans="1:40" x14ac:dyDescent="0.2">
      <c r="A488" s="72"/>
      <c r="B488" s="73"/>
      <c r="C488" s="73"/>
      <c r="D488" s="73"/>
      <c r="E488" s="73"/>
      <c r="F488" s="73"/>
      <c r="G488" s="73"/>
      <c r="H488" s="73"/>
      <c r="I488" s="64"/>
      <c r="J488" s="74"/>
      <c r="K488" s="74"/>
      <c r="L488" s="74"/>
      <c r="M488" s="74"/>
      <c r="N488" s="74"/>
      <c r="O488" s="74"/>
      <c r="P488" s="75"/>
      <c r="AG488" s="67"/>
      <c r="AH488" s="67"/>
      <c r="AI488" s="67"/>
      <c r="AJ488" s="67"/>
      <c r="AK488" s="67"/>
      <c r="AL488" s="78"/>
      <c r="AM488" s="79"/>
      <c r="AN488" s="79"/>
    </row>
    <row r="489" spans="1:40" x14ac:dyDescent="0.2">
      <c r="A489" s="72"/>
      <c r="B489" s="73"/>
      <c r="C489" s="73"/>
      <c r="D489" s="73"/>
      <c r="E489" s="73"/>
      <c r="F489" s="73"/>
      <c r="G489" s="73"/>
      <c r="H489" s="73"/>
      <c r="I489" s="64"/>
      <c r="J489" s="74"/>
      <c r="K489" s="74"/>
      <c r="L489" s="74"/>
      <c r="M489" s="74"/>
      <c r="N489" s="74"/>
      <c r="O489" s="74"/>
      <c r="P489" s="75"/>
      <c r="AG489" s="67"/>
      <c r="AH489" s="67"/>
      <c r="AI489" s="67"/>
      <c r="AJ489" s="67"/>
      <c r="AK489" s="67"/>
      <c r="AL489" s="78"/>
      <c r="AM489" s="79"/>
      <c r="AN489" s="79"/>
    </row>
    <row r="490" spans="1:40" x14ac:dyDescent="0.2">
      <c r="A490" s="72"/>
      <c r="B490" s="73"/>
      <c r="C490" s="73"/>
      <c r="D490" s="73"/>
      <c r="E490" s="73"/>
      <c r="F490" s="73"/>
      <c r="G490" s="73"/>
      <c r="H490" s="73"/>
      <c r="I490" s="64"/>
      <c r="J490" s="74"/>
      <c r="K490" s="74"/>
      <c r="L490" s="74"/>
      <c r="M490" s="74"/>
      <c r="N490" s="74"/>
      <c r="O490" s="74"/>
      <c r="P490" s="75"/>
      <c r="AG490" s="67"/>
      <c r="AH490" s="67"/>
      <c r="AI490" s="67"/>
      <c r="AJ490" s="67"/>
      <c r="AK490" s="67"/>
      <c r="AL490" s="78"/>
      <c r="AM490" s="79"/>
      <c r="AN490" s="79"/>
    </row>
    <row r="491" spans="1:40" x14ac:dyDescent="0.2">
      <c r="A491" s="72"/>
      <c r="B491" s="73"/>
      <c r="C491" s="73"/>
      <c r="D491" s="73"/>
      <c r="E491" s="73"/>
      <c r="F491" s="73"/>
      <c r="G491" s="73"/>
      <c r="H491" s="73"/>
      <c r="I491" s="64"/>
      <c r="J491" s="74"/>
      <c r="K491" s="74"/>
      <c r="L491" s="74"/>
      <c r="M491" s="74"/>
      <c r="N491" s="74"/>
      <c r="O491" s="74"/>
      <c r="P491" s="75"/>
      <c r="AG491" s="67"/>
      <c r="AH491" s="67"/>
      <c r="AI491" s="67"/>
      <c r="AJ491" s="67"/>
      <c r="AK491" s="67"/>
      <c r="AL491" s="78"/>
      <c r="AM491" s="79"/>
      <c r="AN491" s="79"/>
    </row>
    <row r="492" spans="1:40" x14ac:dyDescent="0.2">
      <c r="A492" s="72"/>
      <c r="B492" s="73"/>
      <c r="C492" s="73"/>
      <c r="D492" s="73"/>
      <c r="E492" s="73"/>
      <c r="F492" s="73"/>
      <c r="G492" s="73"/>
      <c r="H492" s="73"/>
      <c r="I492" s="64"/>
      <c r="J492" s="74"/>
      <c r="K492" s="74"/>
      <c r="L492" s="74"/>
      <c r="M492" s="74"/>
      <c r="N492" s="74"/>
      <c r="O492" s="74"/>
      <c r="P492" s="75"/>
      <c r="AG492" s="67"/>
      <c r="AH492" s="67"/>
      <c r="AI492" s="67"/>
      <c r="AJ492" s="67"/>
      <c r="AK492" s="67"/>
      <c r="AL492" s="78"/>
      <c r="AM492" s="79"/>
      <c r="AN492" s="79"/>
    </row>
    <row r="493" spans="1:40" x14ac:dyDescent="0.2">
      <c r="A493" s="72"/>
      <c r="B493" s="73"/>
      <c r="C493" s="73"/>
      <c r="D493" s="73"/>
      <c r="E493" s="73"/>
      <c r="F493" s="73"/>
      <c r="G493" s="73"/>
      <c r="H493" s="73"/>
      <c r="I493" s="64"/>
      <c r="J493" s="74"/>
      <c r="K493" s="74"/>
      <c r="L493" s="74"/>
      <c r="M493" s="74"/>
      <c r="N493" s="74"/>
      <c r="O493" s="74"/>
      <c r="P493" s="75"/>
      <c r="AG493" s="67"/>
      <c r="AH493" s="67"/>
      <c r="AI493" s="67"/>
      <c r="AJ493" s="67"/>
      <c r="AK493" s="67"/>
      <c r="AL493" s="78"/>
      <c r="AM493" s="79"/>
      <c r="AN493" s="79"/>
    </row>
    <row r="494" spans="1:40" x14ac:dyDescent="0.2">
      <c r="A494" s="72"/>
      <c r="B494" s="73"/>
      <c r="C494" s="73"/>
      <c r="D494" s="73"/>
      <c r="E494" s="73"/>
      <c r="F494" s="73"/>
      <c r="G494" s="73"/>
      <c r="H494" s="73"/>
      <c r="I494" s="64"/>
      <c r="J494" s="74"/>
      <c r="K494" s="74"/>
      <c r="L494" s="74"/>
      <c r="M494" s="74"/>
      <c r="N494" s="74"/>
      <c r="O494" s="74"/>
      <c r="P494" s="75"/>
      <c r="AG494" s="67"/>
      <c r="AH494" s="67"/>
      <c r="AI494" s="67"/>
      <c r="AJ494" s="67"/>
      <c r="AK494" s="67"/>
      <c r="AL494" s="78"/>
      <c r="AM494" s="79"/>
      <c r="AN494" s="79"/>
    </row>
    <row r="495" spans="1:40" x14ac:dyDescent="0.2">
      <c r="A495" s="72"/>
      <c r="B495" s="73"/>
      <c r="C495" s="73"/>
      <c r="D495" s="73"/>
      <c r="E495" s="73"/>
      <c r="F495" s="73"/>
      <c r="G495" s="73"/>
      <c r="H495" s="73"/>
      <c r="I495" s="64"/>
      <c r="J495" s="74"/>
      <c r="K495" s="74"/>
      <c r="L495" s="74"/>
      <c r="M495" s="74"/>
      <c r="N495" s="74"/>
      <c r="O495" s="74"/>
      <c r="P495" s="75"/>
      <c r="AG495" s="67"/>
      <c r="AH495" s="67"/>
      <c r="AI495" s="67"/>
      <c r="AJ495" s="67"/>
      <c r="AK495" s="67"/>
      <c r="AL495" s="78"/>
      <c r="AM495" s="79"/>
      <c r="AN495" s="79"/>
    </row>
    <row r="496" spans="1:40" x14ac:dyDescent="0.2">
      <c r="A496" s="72"/>
      <c r="B496" s="73"/>
      <c r="C496" s="73"/>
      <c r="D496" s="73"/>
      <c r="E496" s="73"/>
      <c r="F496" s="73"/>
      <c r="G496" s="73"/>
      <c r="H496" s="73"/>
      <c r="I496" s="64"/>
      <c r="J496" s="74"/>
      <c r="K496" s="74"/>
      <c r="L496" s="74"/>
      <c r="M496" s="74"/>
      <c r="N496" s="74"/>
      <c r="O496" s="74"/>
      <c r="P496" s="75"/>
      <c r="AG496" s="67"/>
      <c r="AH496" s="67"/>
      <c r="AI496" s="67"/>
      <c r="AJ496" s="67"/>
      <c r="AK496" s="67"/>
      <c r="AL496" s="78"/>
      <c r="AM496" s="79"/>
      <c r="AN496" s="79"/>
    </row>
    <row r="497" spans="1:56" x14ac:dyDescent="0.2">
      <c r="A497" s="72"/>
      <c r="B497" s="73"/>
      <c r="C497" s="73"/>
      <c r="D497" s="73"/>
      <c r="E497" s="73"/>
      <c r="F497" s="73"/>
      <c r="G497" s="73"/>
      <c r="H497" s="73"/>
      <c r="I497" s="64"/>
      <c r="J497" s="74"/>
      <c r="K497" s="74"/>
      <c r="L497" s="74"/>
      <c r="M497" s="74"/>
      <c r="N497" s="74"/>
      <c r="O497" s="74"/>
      <c r="P497" s="75"/>
      <c r="AG497" s="67"/>
      <c r="AH497" s="67"/>
      <c r="AI497" s="67"/>
      <c r="AJ497" s="67"/>
      <c r="AK497" s="67"/>
      <c r="AL497" s="78"/>
      <c r="AM497" s="79"/>
      <c r="AN497" s="79"/>
    </row>
    <row r="498" spans="1:56" x14ac:dyDescent="0.2">
      <c r="A498" s="72"/>
      <c r="B498" s="73"/>
      <c r="C498" s="73"/>
      <c r="D498" s="73"/>
      <c r="E498" s="73"/>
      <c r="F498" s="73"/>
      <c r="G498" s="73"/>
      <c r="H498" s="73"/>
      <c r="I498" s="64"/>
      <c r="J498" s="74"/>
      <c r="K498" s="74"/>
      <c r="L498" s="74"/>
      <c r="M498" s="74"/>
      <c r="N498" s="74"/>
      <c r="O498" s="74"/>
      <c r="P498" s="75"/>
      <c r="AG498" s="67"/>
      <c r="AH498" s="67"/>
      <c r="AI498" s="67"/>
      <c r="AJ498" s="67"/>
      <c r="AK498" s="67"/>
      <c r="AL498" s="78"/>
      <c r="AM498" s="79"/>
      <c r="AN498" s="79"/>
    </row>
    <row r="499" spans="1:56" x14ac:dyDescent="0.2">
      <c r="A499" s="72"/>
      <c r="B499" s="73"/>
      <c r="C499" s="73"/>
      <c r="D499" s="73"/>
      <c r="E499" s="73"/>
      <c r="F499" s="73"/>
      <c r="G499" s="73"/>
      <c r="H499" s="73"/>
      <c r="I499" s="64"/>
      <c r="J499" s="74"/>
      <c r="K499" s="74"/>
      <c r="L499" s="74"/>
      <c r="M499" s="74"/>
      <c r="N499" s="74"/>
      <c r="O499" s="74"/>
      <c r="P499" s="75"/>
      <c r="AG499" s="67"/>
      <c r="AH499" s="67"/>
      <c r="AI499" s="67"/>
      <c r="AJ499" s="67"/>
      <c r="AK499" s="67"/>
      <c r="AL499" s="78"/>
      <c r="AM499" s="79"/>
      <c r="AN499" s="79"/>
    </row>
    <row r="500" spans="1:56" x14ac:dyDescent="0.2">
      <c r="A500" s="72"/>
      <c r="B500" s="73"/>
      <c r="C500" s="73"/>
      <c r="D500" s="73"/>
      <c r="E500" s="73"/>
      <c r="F500" s="73"/>
      <c r="G500" s="73"/>
      <c r="H500" s="73"/>
      <c r="I500" s="64"/>
      <c r="J500" s="74"/>
      <c r="K500" s="74"/>
      <c r="L500" s="74"/>
      <c r="M500" s="74"/>
      <c r="N500" s="74"/>
      <c r="O500" s="74"/>
      <c r="P500" s="75"/>
      <c r="AG500" s="67"/>
      <c r="AH500" s="67"/>
      <c r="AI500" s="67"/>
      <c r="AJ500" s="67"/>
      <c r="AK500" s="67"/>
      <c r="AL500" s="78"/>
      <c r="AM500" s="79"/>
      <c r="AN500" s="79"/>
    </row>
    <row r="501" spans="1:56" x14ac:dyDescent="0.2">
      <c r="A501" s="72"/>
      <c r="B501" s="73"/>
      <c r="C501" s="73"/>
      <c r="D501" s="73"/>
      <c r="E501" s="73"/>
      <c r="F501" s="73"/>
      <c r="G501" s="73"/>
      <c r="H501" s="73"/>
      <c r="I501" s="64"/>
      <c r="J501" s="74"/>
      <c r="K501" s="74"/>
      <c r="L501" s="74"/>
      <c r="M501" s="74"/>
      <c r="N501" s="74"/>
      <c r="O501" s="74"/>
      <c r="P501" s="75"/>
      <c r="AG501" s="67"/>
      <c r="AH501" s="67"/>
      <c r="AI501" s="67"/>
      <c r="AJ501" s="67"/>
      <c r="AK501" s="67"/>
      <c r="AL501" s="78"/>
      <c r="AM501" s="79"/>
      <c r="AN501" s="79"/>
    </row>
    <row r="502" spans="1:56" x14ac:dyDescent="0.2">
      <c r="A502" s="72"/>
      <c r="B502" s="73"/>
      <c r="C502" s="73"/>
      <c r="D502" s="73"/>
      <c r="E502" s="73"/>
      <c r="F502" s="73"/>
      <c r="G502" s="73"/>
      <c r="H502" s="73"/>
      <c r="I502" s="64"/>
      <c r="J502" s="74"/>
      <c r="K502" s="74"/>
      <c r="L502" s="74"/>
      <c r="M502" s="74"/>
      <c r="N502" s="74"/>
      <c r="O502" s="74"/>
      <c r="P502" s="75"/>
      <c r="AG502" s="67"/>
      <c r="AH502" s="67"/>
      <c r="AI502" s="67"/>
      <c r="AJ502" s="67"/>
      <c r="AK502" s="67"/>
      <c r="AL502" s="78"/>
      <c r="AM502" s="79"/>
      <c r="AN502" s="79"/>
    </row>
    <row r="503" spans="1:56" s="84" customFormat="1" x14ac:dyDescent="0.2">
      <c r="A503" s="80"/>
      <c r="B503" s="80"/>
      <c r="C503" s="80"/>
      <c r="D503" s="80"/>
      <c r="E503" s="80"/>
      <c r="F503" s="80"/>
      <c r="G503" s="80"/>
      <c r="H503" s="80"/>
      <c r="I503" s="64"/>
      <c r="J503" s="80"/>
      <c r="K503" s="80"/>
      <c r="L503" s="80"/>
      <c r="M503" s="80"/>
      <c r="N503" s="80"/>
      <c r="O503" s="80"/>
      <c r="P503" s="81"/>
      <c r="Q503" s="82"/>
      <c r="R503" s="82"/>
      <c r="S503" s="82"/>
      <c r="T503" s="82"/>
      <c r="U503" s="82"/>
      <c r="V503" s="82"/>
      <c r="W503" s="82"/>
      <c r="X503" s="82"/>
      <c r="Y503" s="82"/>
      <c r="Z503" s="82"/>
      <c r="AA503" s="82"/>
      <c r="AB503" s="82"/>
      <c r="AC503" s="82"/>
      <c r="AD503" s="82"/>
      <c r="AE503" s="82"/>
      <c r="AF503" s="83"/>
      <c r="AG503" s="83"/>
      <c r="AH503" s="83"/>
      <c r="AI503" s="83"/>
      <c r="AJ503" s="83"/>
      <c r="AK503" s="83"/>
      <c r="AL503" s="83"/>
      <c r="AM503" s="83"/>
      <c r="AN503" s="83"/>
      <c r="AO503" s="83"/>
      <c r="AP503" s="83"/>
      <c r="AQ503" s="83"/>
      <c r="AR503" s="83"/>
      <c r="AS503" s="83"/>
      <c r="AT503" s="83"/>
      <c r="AU503" s="83"/>
      <c r="AV503" s="83"/>
      <c r="AW503" s="83"/>
      <c r="AX503" s="83"/>
      <c r="AY503" s="83"/>
      <c r="AZ503" s="83"/>
      <c r="BA503" s="83"/>
      <c r="BB503" s="83"/>
      <c r="BC503" s="83"/>
      <c r="BD503" s="83"/>
    </row>
    <row r="504" spans="1:56" x14ac:dyDescent="0.2">
      <c r="A504" s="85"/>
      <c r="B504" s="85"/>
      <c r="C504" s="85"/>
      <c r="D504" s="85"/>
      <c r="E504" s="85"/>
      <c r="F504" s="85"/>
      <c r="G504" s="85"/>
      <c r="H504" s="85"/>
      <c r="I504" s="64"/>
      <c r="J504" s="85"/>
      <c r="K504" s="85"/>
      <c r="L504" s="85"/>
      <c r="M504" s="85"/>
      <c r="N504" s="85"/>
      <c r="O504" s="85"/>
      <c r="P504" s="86"/>
    </row>
    <row r="505" spans="1:56" x14ac:dyDescent="0.2">
      <c r="A505" s="85"/>
      <c r="B505" s="85"/>
      <c r="C505" s="85"/>
      <c r="D505" s="85"/>
      <c r="E505" s="85"/>
      <c r="F505" s="85"/>
      <c r="G505" s="85"/>
      <c r="H505" s="85"/>
      <c r="I505" s="64"/>
      <c r="J505" s="85"/>
      <c r="K505" s="85"/>
      <c r="L505" s="85"/>
      <c r="M505" s="85"/>
      <c r="N505" s="85"/>
      <c r="O505" s="85"/>
      <c r="P505" s="86"/>
    </row>
    <row r="506" spans="1:56" x14ac:dyDescent="0.2">
      <c r="A506" s="85"/>
      <c r="B506" s="85"/>
      <c r="C506" s="85"/>
      <c r="D506" s="85"/>
      <c r="E506" s="85"/>
      <c r="F506" s="85"/>
      <c r="G506" s="85"/>
      <c r="H506" s="85"/>
      <c r="I506" s="64"/>
      <c r="J506" s="85"/>
      <c r="K506" s="85"/>
      <c r="L506" s="85"/>
      <c r="M506" s="85"/>
      <c r="N506" s="85"/>
      <c r="O506" s="85"/>
      <c r="P506" s="86"/>
    </row>
    <row r="507" spans="1:56" x14ac:dyDescent="0.2">
      <c r="A507" s="85"/>
      <c r="B507" s="85"/>
      <c r="C507" s="85"/>
      <c r="D507" s="85"/>
      <c r="E507" s="85"/>
      <c r="F507" s="85"/>
      <c r="G507" s="85"/>
      <c r="H507" s="85"/>
      <c r="I507" s="64"/>
      <c r="J507" s="85"/>
      <c r="K507" s="85"/>
      <c r="L507" s="85"/>
      <c r="M507" s="85"/>
      <c r="N507" s="85"/>
      <c r="O507" s="85"/>
      <c r="P507" s="86"/>
    </row>
    <row r="508" spans="1:56" x14ac:dyDescent="0.2">
      <c r="A508" s="85"/>
      <c r="B508" s="85"/>
      <c r="C508" s="85"/>
      <c r="D508" s="85"/>
      <c r="E508" s="85"/>
      <c r="F508" s="85"/>
      <c r="G508" s="85"/>
      <c r="H508" s="85"/>
      <c r="I508" s="64"/>
      <c r="J508" s="85"/>
      <c r="K508" s="85"/>
      <c r="L508" s="85"/>
      <c r="M508" s="85"/>
      <c r="N508" s="85"/>
      <c r="O508" s="85"/>
      <c r="P508" s="86"/>
    </row>
    <row r="509" spans="1:56" x14ac:dyDescent="0.2">
      <c r="A509" s="85"/>
      <c r="B509" s="85"/>
      <c r="C509" s="85"/>
      <c r="D509" s="85"/>
      <c r="E509" s="85"/>
      <c r="F509" s="85"/>
      <c r="G509" s="85"/>
      <c r="H509" s="85"/>
      <c r="I509" s="64"/>
      <c r="J509" s="85"/>
      <c r="K509" s="85"/>
      <c r="L509" s="85"/>
      <c r="M509" s="85"/>
      <c r="N509" s="85"/>
      <c r="O509" s="85"/>
      <c r="P509" s="86"/>
    </row>
    <row r="510" spans="1:56" x14ac:dyDescent="0.2">
      <c r="A510" s="85"/>
      <c r="B510" s="85"/>
      <c r="C510" s="85"/>
      <c r="D510" s="85"/>
      <c r="E510" s="85"/>
      <c r="F510" s="85"/>
      <c r="G510" s="85"/>
      <c r="H510" s="85"/>
      <c r="I510" s="64"/>
      <c r="J510" s="85"/>
      <c r="K510" s="85"/>
      <c r="L510" s="85"/>
      <c r="M510" s="85"/>
      <c r="N510" s="85"/>
      <c r="O510" s="85"/>
      <c r="P510" s="86"/>
    </row>
    <row r="511" spans="1:56" x14ac:dyDescent="0.2">
      <c r="A511" s="85"/>
      <c r="B511" s="85"/>
      <c r="C511" s="85"/>
      <c r="D511" s="85"/>
      <c r="E511" s="85"/>
      <c r="F511" s="85"/>
      <c r="G511" s="85"/>
      <c r="H511" s="85"/>
      <c r="I511" s="64"/>
      <c r="J511" s="85"/>
      <c r="K511" s="85"/>
      <c r="L511" s="85"/>
      <c r="M511" s="85"/>
      <c r="N511" s="85"/>
      <c r="O511" s="85"/>
      <c r="P511" s="86"/>
    </row>
    <row r="512" spans="1:56" x14ac:dyDescent="0.2">
      <c r="A512" s="85"/>
      <c r="B512" s="85"/>
      <c r="C512" s="85"/>
      <c r="D512" s="85"/>
      <c r="E512" s="85"/>
      <c r="F512" s="85"/>
      <c r="G512" s="85"/>
      <c r="H512" s="85"/>
      <c r="I512" s="64"/>
      <c r="J512" s="85"/>
      <c r="K512" s="85"/>
      <c r="L512" s="85"/>
      <c r="M512" s="85"/>
      <c r="N512" s="85"/>
      <c r="O512" s="85"/>
      <c r="P512" s="86"/>
    </row>
    <row r="513" spans="1:16" x14ac:dyDescent="0.2">
      <c r="A513" s="85"/>
      <c r="B513" s="85"/>
      <c r="C513" s="85"/>
      <c r="D513" s="85"/>
      <c r="E513" s="85"/>
      <c r="F513" s="85"/>
      <c r="G513" s="85"/>
      <c r="H513" s="85"/>
      <c r="I513" s="64"/>
      <c r="J513" s="85"/>
      <c r="K513" s="85"/>
      <c r="L513" s="85"/>
      <c r="M513" s="85"/>
      <c r="N513" s="85"/>
      <c r="O513" s="85"/>
      <c r="P513" s="86"/>
    </row>
    <row r="514" spans="1:16" x14ac:dyDescent="0.2">
      <c r="A514" s="85"/>
      <c r="B514" s="85"/>
      <c r="C514" s="85"/>
      <c r="D514" s="85"/>
      <c r="E514" s="85"/>
      <c r="F514" s="85"/>
      <c r="G514" s="85"/>
      <c r="H514" s="85"/>
      <c r="I514" s="64"/>
      <c r="J514" s="85"/>
      <c r="K514" s="85"/>
      <c r="L514" s="85"/>
      <c r="M514" s="85"/>
      <c r="N514" s="85"/>
      <c r="O514" s="85"/>
      <c r="P514" s="86"/>
    </row>
    <row r="515" spans="1:16" x14ac:dyDescent="0.2">
      <c r="A515" s="85"/>
      <c r="B515" s="85"/>
      <c r="C515" s="85"/>
      <c r="D515" s="85"/>
      <c r="E515" s="85"/>
      <c r="F515" s="85"/>
      <c r="G515" s="85"/>
      <c r="H515" s="85"/>
      <c r="I515" s="64"/>
      <c r="J515" s="85"/>
      <c r="K515" s="85"/>
      <c r="L515" s="85"/>
      <c r="M515" s="85"/>
      <c r="N515" s="85"/>
      <c r="O515" s="85"/>
      <c r="P515" s="86"/>
    </row>
    <row r="516" spans="1:16" x14ac:dyDescent="0.2">
      <c r="A516" s="85"/>
      <c r="B516" s="85"/>
      <c r="C516" s="85"/>
      <c r="D516" s="85"/>
      <c r="E516" s="85"/>
      <c r="F516" s="85"/>
      <c r="G516" s="85"/>
      <c r="H516" s="85"/>
      <c r="I516" s="64"/>
      <c r="J516" s="85"/>
      <c r="K516" s="85"/>
      <c r="L516" s="85"/>
      <c r="M516" s="85"/>
      <c r="N516" s="85"/>
      <c r="O516" s="85"/>
      <c r="P516" s="86"/>
    </row>
    <row r="517" spans="1:16" x14ac:dyDescent="0.2">
      <c r="A517" s="85"/>
      <c r="B517" s="85"/>
      <c r="C517" s="85"/>
      <c r="D517" s="85"/>
      <c r="E517" s="85"/>
      <c r="F517" s="85"/>
      <c r="G517" s="85"/>
      <c r="H517" s="85"/>
      <c r="I517" s="64"/>
      <c r="J517" s="85"/>
      <c r="K517" s="85"/>
      <c r="L517" s="85"/>
      <c r="M517" s="85"/>
      <c r="N517" s="85"/>
      <c r="O517" s="85"/>
      <c r="P517" s="86"/>
    </row>
    <row r="518" spans="1:16" x14ac:dyDescent="0.2">
      <c r="A518" s="85"/>
      <c r="B518" s="85"/>
      <c r="C518" s="85"/>
      <c r="D518" s="85"/>
      <c r="E518" s="85"/>
      <c r="F518" s="85"/>
      <c r="G518" s="85"/>
      <c r="H518" s="85"/>
      <c r="I518" s="64"/>
      <c r="J518" s="85"/>
      <c r="K518" s="85"/>
      <c r="L518" s="85"/>
      <c r="M518" s="85"/>
      <c r="N518" s="85"/>
      <c r="O518" s="85"/>
      <c r="P518" s="86"/>
    </row>
    <row r="519" spans="1:16" x14ac:dyDescent="0.2">
      <c r="A519" s="85"/>
      <c r="B519" s="85"/>
      <c r="C519" s="85"/>
      <c r="D519" s="85"/>
      <c r="E519" s="85"/>
      <c r="F519" s="85"/>
      <c r="G519" s="85"/>
      <c r="H519" s="85"/>
      <c r="I519" s="64"/>
      <c r="J519" s="85"/>
      <c r="K519" s="85"/>
      <c r="L519" s="85"/>
      <c r="M519" s="85"/>
      <c r="N519" s="85"/>
      <c r="O519" s="85"/>
      <c r="P519" s="86"/>
    </row>
    <row r="520" spans="1:16" x14ac:dyDescent="0.2">
      <c r="A520" s="85"/>
      <c r="B520" s="85"/>
      <c r="C520" s="85"/>
      <c r="D520" s="85"/>
      <c r="E520" s="85"/>
      <c r="F520" s="85"/>
      <c r="G520" s="85"/>
      <c r="H520" s="85"/>
      <c r="I520" s="64"/>
      <c r="J520" s="85"/>
      <c r="K520" s="85"/>
      <c r="L520" s="85"/>
      <c r="M520" s="85"/>
      <c r="N520" s="85"/>
      <c r="O520" s="85"/>
      <c r="P520" s="86"/>
    </row>
    <row r="521" spans="1:16" x14ac:dyDescent="0.2">
      <c r="A521" s="85"/>
      <c r="B521" s="85"/>
      <c r="C521" s="85"/>
      <c r="D521" s="85"/>
      <c r="E521" s="85"/>
      <c r="F521" s="85"/>
      <c r="G521" s="85"/>
      <c r="H521" s="85"/>
      <c r="I521" s="64"/>
      <c r="J521" s="85"/>
      <c r="K521" s="85"/>
      <c r="L521" s="85"/>
      <c r="M521" s="85"/>
      <c r="N521" s="85"/>
      <c r="O521" s="85"/>
      <c r="P521" s="86"/>
    </row>
    <row r="522" spans="1:16" x14ac:dyDescent="0.2">
      <c r="A522" s="85"/>
      <c r="B522" s="85"/>
      <c r="C522" s="85"/>
      <c r="D522" s="85"/>
      <c r="E522" s="85"/>
      <c r="F522" s="85"/>
      <c r="G522" s="85"/>
      <c r="H522" s="85"/>
      <c r="I522" s="64"/>
      <c r="J522" s="85"/>
      <c r="K522" s="85"/>
      <c r="L522" s="85"/>
      <c r="M522" s="85"/>
      <c r="N522" s="85"/>
      <c r="O522" s="85"/>
      <c r="P522" s="86"/>
    </row>
    <row r="523" spans="1:16" x14ac:dyDescent="0.2">
      <c r="A523" s="85"/>
      <c r="B523" s="85"/>
      <c r="C523" s="85"/>
      <c r="D523" s="85"/>
      <c r="E523" s="85"/>
      <c r="F523" s="85"/>
      <c r="G523" s="85"/>
      <c r="H523" s="85"/>
      <c r="I523" s="64"/>
      <c r="J523" s="85"/>
      <c r="K523" s="85"/>
      <c r="L523" s="85"/>
      <c r="M523" s="85"/>
      <c r="N523" s="85"/>
      <c r="O523" s="85"/>
      <c r="P523" s="86"/>
    </row>
    <row r="524" spans="1:16" x14ac:dyDescent="0.2">
      <c r="A524" s="85"/>
      <c r="B524" s="85"/>
      <c r="C524" s="85"/>
      <c r="D524" s="85"/>
      <c r="E524" s="85"/>
      <c r="F524" s="85"/>
      <c r="G524" s="85"/>
      <c r="H524" s="85"/>
      <c r="I524" s="64"/>
      <c r="J524" s="85"/>
      <c r="K524" s="85"/>
      <c r="L524" s="85"/>
      <c r="M524" s="85"/>
      <c r="N524" s="85"/>
      <c r="O524" s="85"/>
      <c r="P524" s="86"/>
    </row>
    <row r="525" spans="1:16" x14ac:dyDescent="0.2">
      <c r="A525" s="85"/>
      <c r="B525" s="85"/>
      <c r="C525" s="85"/>
      <c r="D525" s="85"/>
      <c r="E525" s="85"/>
      <c r="F525" s="85"/>
      <c r="G525" s="85"/>
      <c r="H525" s="85"/>
      <c r="I525" s="64"/>
      <c r="J525" s="85"/>
      <c r="K525" s="85"/>
      <c r="L525" s="85"/>
      <c r="M525" s="85"/>
      <c r="N525" s="85"/>
      <c r="O525" s="85"/>
      <c r="P525" s="86"/>
    </row>
    <row r="526" spans="1:16" x14ac:dyDescent="0.2">
      <c r="A526" s="85"/>
      <c r="B526" s="85"/>
      <c r="C526" s="85"/>
      <c r="D526" s="85"/>
      <c r="E526" s="85"/>
      <c r="F526" s="85"/>
      <c r="G526" s="85"/>
      <c r="H526" s="85"/>
      <c r="I526" s="64"/>
      <c r="J526" s="85"/>
      <c r="K526" s="85"/>
      <c r="L526" s="85"/>
      <c r="M526" s="85"/>
      <c r="N526" s="85"/>
      <c r="O526" s="85"/>
      <c r="P526" s="86"/>
    </row>
    <row r="527" spans="1:16" x14ac:dyDescent="0.2">
      <c r="A527" s="85"/>
      <c r="B527" s="85"/>
      <c r="C527" s="85"/>
      <c r="D527" s="85"/>
      <c r="E527" s="85"/>
      <c r="F527" s="85"/>
      <c r="G527" s="85"/>
      <c r="H527" s="85"/>
      <c r="I527" s="64"/>
      <c r="J527" s="85"/>
      <c r="K527" s="85"/>
      <c r="L527" s="85"/>
      <c r="M527" s="85"/>
      <c r="N527" s="85"/>
      <c r="O527" s="85"/>
      <c r="P527" s="86"/>
    </row>
    <row r="528" spans="1:16" x14ac:dyDescent="0.2">
      <c r="A528" s="85"/>
      <c r="B528" s="85"/>
      <c r="C528" s="85"/>
      <c r="D528" s="85"/>
      <c r="E528" s="85"/>
      <c r="F528" s="85"/>
      <c r="G528" s="85"/>
      <c r="H528" s="85"/>
      <c r="I528" s="64"/>
      <c r="J528" s="85"/>
      <c r="K528" s="85"/>
      <c r="L528" s="85"/>
      <c r="M528" s="85"/>
      <c r="N528" s="85"/>
      <c r="O528" s="85"/>
      <c r="P528" s="86"/>
    </row>
    <row r="529" spans="1:16" x14ac:dyDescent="0.2">
      <c r="A529" s="85"/>
      <c r="B529" s="85"/>
      <c r="C529" s="85"/>
      <c r="D529" s="85"/>
      <c r="E529" s="85"/>
      <c r="F529" s="85"/>
      <c r="G529" s="85"/>
      <c r="H529" s="85"/>
      <c r="I529" s="64"/>
      <c r="J529" s="85"/>
      <c r="K529" s="85"/>
      <c r="L529" s="85"/>
      <c r="M529" s="85"/>
      <c r="N529" s="85"/>
      <c r="O529" s="85"/>
      <c r="P529" s="86"/>
    </row>
    <row r="530" spans="1:16" x14ac:dyDescent="0.2">
      <c r="A530" s="85"/>
      <c r="B530" s="85"/>
      <c r="C530" s="85"/>
      <c r="D530" s="85"/>
      <c r="E530" s="85"/>
      <c r="F530" s="85"/>
      <c r="G530" s="85"/>
      <c r="H530" s="85"/>
      <c r="I530" s="64"/>
      <c r="J530" s="85"/>
      <c r="K530" s="85"/>
      <c r="L530" s="85"/>
      <c r="M530" s="85"/>
      <c r="N530" s="85"/>
      <c r="O530" s="85"/>
      <c r="P530" s="86"/>
    </row>
    <row r="531" spans="1:16" x14ac:dyDescent="0.2">
      <c r="A531" s="85"/>
      <c r="B531" s="85"/>
      <c r="C531" s="85"/>
      <c r="D531" s="85"/>
      <c r="E531" s="85"/>
      <c r="F531" s="85"/>
      <c r="G531" s="85"/>
      <c r="H531" s="85"/>
      <c r="I531" s="64"/>
      <c r="J531" s="85"/>
      <c r="K531" s="85"/>
      <c r="L531" s="85"/>
      <c r="M531" s="85"/>
      <c r="N531" s="85"/>
      <c r="O531" s="85"/>
      <c r="P531" s="86"/>
    </row>
    <row r="532" spans="1:16" x14ac:dyDescent="0.2">
      <c r="A532" s="85"/>
      <c r="B532" s="85"/>
      <c r="C532" s="85"/>
      <c r="D532" s="85"/>
      <c r="E532" s="85"/>
      <c r="F532" s="85"/>
      <c r="G532" s="85"/>
      <c r="H532" s="85"/>
      <c r="I532" s="64"/>
      <c r="J532" s="85"/>
      <c r="K532" s="85"/>
      <c r="L532" s="85"/>
      <c r="M532" s="85"/>
      <c r="N532" s="85"/>
      <c r="O532" s="85"/>
      <c r="P532" s="86"/>
    </row>
    <row r="533" spans="1:16" x14ac:dyDescent="0.2">
      <c r="A533" s="85"/>
      <c r="B533" s="85"/>
      <c r="C533" s="85"/>
      <c r="D533" s="85"/>
      <c r="E533" s="85"/>
      <c r="F533" s="85"/>
      <c r="G533" s="85"/>
      <c r="H533" s="85"/>
      <c r="I533" s="64"/>
      <c r="J533" s="85"/>
      <c r="K533" s="85"/>
      <c r="L533" s="85"/>
      <c r="M533" s="85"/>
      <c r="N533" s="85"/>
      <c r="O533" s="85"/>
      <c r="P533" s="86"/>
    </row>
    <row r="534" spans="1:16" x14ac:dyDescent="0.2">
      <c r="A534" s="85"/>
      <c r="B534" s="85"/>
      <c r="C534" s="85"/>
      <c r="D534" s="85"/>
      <c r="E534" s="85"/>
      <c r="F534" s="85"/>
      <c r="G534" s="85"/>
      <c r="H534" s="85"/>
      <c r="I534" s="64"/>
      <c r="J534" s="85"/>
      <c r="K534" s="85"/>
      <c r="L534" s="85"/>
      <c r="M534" s="85"/>
      <c r="N534" s="85"/>
      <c r="O534" s="85"/>
      <c r="P534" s="86"/>
    </row>
    <row r="535" spans="1:16" x14ac:dyDescent="0.2">
      <c r="A535" s="85"/>
      <c r="B535" s="85"/>
      <c r="C535" s="85"/>
      <c r="D535" s="85"/>
      <c r="E535" s="85"/>
      <c r="F535" s="85"/>
      <c r="G535" s="85"/>
      <c r="H535" s="85"/>
      <c r="I535" s="64"/>
      <c r="J535" s="85"/>
      <c r="K535" s="85"/>
      <c r="L535" s="85"/>
      <c r="M535" s="85"/>
      <c r="N535" s="85"/>
      <c r="O535" s="85"/>
      <c r="P535" s="86"/>
    </row>
    <row r="536" spans="1:16" x14ac:dyDescent="0.2">
      <c r="A536" s="85"/>
      <c r="B536" s="85"/>
      <c r="C536" s="85"/>
      <c r="D536" s="85"/>
      <c r="E536" s="85"/>
      <c r="F536" s="85"/>
      <c r="G536" s="85"/>
      <c r="H536" s="85"/>
      <c r="I536" s="64"/>
      <c r="J536" s="85"/>
      <c r="K536" s="85"/>
      <c r="L536" s="85"/>
      <c r="M536" s="85"/>
      <c r="N536" s="85"/>
      <c r="O536" s="85"/>
      <c r="P536" s="86"/>
    </row>
    <row r="537" spans="1:16" x14ac:dyDescent="0.2">
      <c r="A537" s="85"/>
      <c r="B537" s="85"/>
      <c r="C537" s="85"/>
      <c r="D537" s="85"/>
      <c r="E537" s="85"/>
      <c r="F537" s="85"/>
      <c r="G537" s="85"/>
      <c r="H537" s="85"/>
      <c r="I537" s="64"/>
      <c r="J537" s="85"/>
      <c r="K537" s="85"/>
      <c r="L537" s="85"/>
      <c r="M537" s="85"/>
      <c r="N537" s="85"/>
      <c r="O537" s="85"/>
      <c r="P537" s="86"/>
    </row>
    <row r="538" spans="1:16" x14ac:dyDescent="0.2">
      <c r="A538" s="85"/>
      <c r="B538" s="85"/>
      <c r="C538" s="85"/>
      <c r="D538" s="85"/>
      <c r="E538" s="85"/>
      <c r="F538" s="85"/>
      <c r="G538" s="85"/>
      <c r="H538" s="85"/>
      <c r="I538" s="64"/>
      <c r="J538" s="85"/>
      <c r="K538" s="85"/>
      <c r="L538" s="85"/>
      <c r="M538" s="85"/>
      <c r="N538" s="85"/>
      <c r="O538" s="85"/>
      <c r="P538" s="86"/>
    </row>
    <row r="539" spans="1:16" x14ac:dyDescent="0.2">
      <c r="A539" s="85"/>
      <c r="B539" s="85"/>
      <c r="C539" s="85"/>
      <c r="D539" s="85"/>
      <c r="E539" s="85"/>
      <c r="F539" s="85"/>
      <c r="G539" s="85"/>
      <c r="H539" s="85"/>
      <c r="I539" s="64"/>
      <c r="J539" s="85"/>
      <c r="K539" s="85"/>
      <c r="L539" s="85"/>
      <c r="M539" s="85"/>
      <c r="N539" s="85"/>
      <c r="O539" s="85"/>
      <c r="P539" s="86"/>
    </row>
    <row r="540" spans="1:16" x14ac:dyDescent="0.2">
      <c r="A540" s="85"/>
      <c r="B540" s="85"/>
      <c r="C540" s="85"/>
      <c r="D540" s="85"/>
      <c r="E540" s="85"/>
      <c r="F540" s="85"/>
      <c r="G540" s="85"/>
      <c r="H540" s="85"/>
      <c r="I540" s="64"/>
      <c r="J540" s="85"/>
      <c r="K540" s="85"/>
      <c r="L540" s="85"/>
      <c r="M540" s="85"/>
      <c r="N540" s="85"/>
      <c r="O540" s="85"/>
      <c r="P540" s="86"/>
    </row>
    <row r="541" spans="1:16" x14ac:dyDescent="0.2">
      <c r="A541" s="85"/>
      <c r="B541" s="85"/>
      <c r="C541" s="85"/>
      <c r="D541" s="85"/>
      <c r="E541" s="85"/>
      <c r="F541" s="85"/>
      <c r="G541" s="85"/>
      <c r="H541" s="85"/>
      <c r="I541" s="64"/>
      <c r="J541" s="85"/>
      <c r="K541" s="85"/>
      <c r="L541" s="85"/>
      <c r="M541" s="85"/>
      <c r="N541" s="85"/>
      <c r="O541" s="85"/>
      <c r="P541" s="86"/>
    </row>
    <row r="542" spans="1:16" x14ac:dyDescent="0.2">
      <c r="A542" s="85"/>
      <c r="B542" s="85"/>
      <c r="C542" s="85"/>
      <c r="D542" s="85"/>
      <c r="E542" s="85"/>
      <c r="F542" s="85"/>
      <c r="G542" s="85"/>
      <c r="H542" s="85"/>
      <c r="I542" s="64"/>
      <c r="J542" s="85"/>
      <c r="K542" s="85"/>
      <c r="L542" s="85"/>
      <c r="M542" s="85"/>
      <c r="N542" s="85"/>
      <c r="O542" s="85"/>
      <c r="P542" s="86"/>
    </row>
    <row r="543" spans="1:16" x14ac:dyDescent="0.2">
      <c r="A543" s="85"/>
      <c r="B543" s="85"/>
      <c r="C543" s="85"/>
      <c r="D543" s="85"/>
      <c r="E543" s="85"/>
      <c r="F543" s="85"/>
      <c r="G543" s="85"/>
      <c r="H543" s="85"/>
      <c r="I543" s="64"/>
      <c r="J543" s="85"/>
      <c r="K543" s="85"/>
      <c r="L543" s="85"/>
      <c r="M543" s="85"/>
      <c r="N543" s="85"/>
      <c r="O543" s="85"/>
      <c r="P543" s="86"/>
    </row>
    <row r="544" spans="1:16" x14ac:dyDescent="0.2">
      <c r="A544" s="85"/>
      <c r="B544" s="85"/>
      <c r="C544" s="85"/>
      <c r="D544" s="85"/>
      <c r="E544" s="85"/>
      <c r="F544" s="85"/>
      <c r="G544" s="85"/>
      <c r="H544" s="85"/>
      <c r="I544" s="64"/>
      <c r="J544" s="85"/>
      <c r="K544" s="85"/>
      <c r="L544" s="85"/>
      <c r="M544" s="85"/>
      <c r="N544" s="85"/>
      <c r="O544" s="85"/>
      <c r="P544" s="86"/>
    </row>
    <row r="545" spans="1:16" x14ac:dyDescent="0.2">
      <c r="A545" s="85"/>
      <c r="B545" s="85"/>
      <c r="C545" s="85"/>
      <c r="D545" s="85"/>
      <c r="E545" s="85"/>
      <c r="F545" s="85"/>
      <c r="G545" s="85"/>
      <c r="H545" s="85"/>
      <c r="I545" s="64"/>
      <c r="J545" s="85"/>
      <c r="K545" s="85"/>
      <c r="L545" s="85"/>
      <c r="M545" s="85"/>
      <c r="N545" s="85"/>
      <c r="O545" s="85"/>
      <c r="P545" s="86"/>
    </row>
    <row r="546" spans="1:16" x14ac:dyDescent="0.2">
      <c r="A546" s="85"/>
      <c r="B546" s="85"/>
      <c r="C546" s="85"/>
      <c r="D546" s="85"/>
      <c r="E546" s="85"/>
      <c r="F546" s="85"/>
      <c r="G546" s="85"/>
      <c r="H546" s="85"/>
      <c r="I546" s="64"/>
      <c r="J546" s="85"/>
      <c r="K546" s="85"/>
      <c r="L546" s="85"/>
      <c r="M546" s="85"/>
      <c r="N546" s="85"/>
      <c r="O546" s="85"/>
      <c r="P546" s="86"/>
    </row>
    <row r="547" spans="1:16" x14ac:dyDescent="0.2">
      <c r="A547" s="85"/>
      <c r="B547" s="85"/>
      <c r="C547" s="85"/>
      <c r="D547" s="85"/>
      <c r="E547" s="85"/>
      <c r="F547" s="85"/>
      <c r="G547" s="85"/>
      <c r="H547" s="85"/>
      <c r="I547" s="64"/>
      <c r="J547" s="85"/>
      <c r="K547" s="85"/>
      <c r="L547" s="85"/>
      <c r="M547" s="85"/>
      <c r="N547" s="85"/>
      <c r="O547" s="85"/>
      <c r="P547" s="86"/>
    </row>
    <row r="548" spans="1:16" x14ac:dyDescent="0.2">
      <c r="A548" s="85"/>
      <c r="B548" s="85"/>
      <c r="C548" s="85"/>
      <c r="D548" s="85"/>
      <c r="E548" s="85"/>
      <c r="F548" s="85"/>
      <c r="G548" s="85"/>
      <c r="H548" s="85"/>
      <c r="I548" s="64"/>
      <c r="J548" s="85"/>
      <c r="K548" s="85"/>
      <c r="L548" s="85"/>
      <c r="M548" s="85"/>
      <c r="N548" s="85"/>
      <c r="O548" s="85"/>
      <c r="P548" s="86"/>
    </row>
    <row r="549" spans="1:16" x14ac:dyDescent="0.2">
      <c r="A549" s="85"/>
      <c r="B549" s="85"/>
      <c r="C549" s="85"/>
      <c r="D549" s="85"/>
      <c r="E549" s="85"/>
      <c r="F549" s="85"/>
      <c r="G549" s="85"/>
      <c r="H549" s="85"/>
      <c r="I549" s="64"/>
      <c r="J549" s="85"/>
      <c r="K549" s="85"/>
      <c r="L549" s="85"/>
      <c r="M549" s="85"/>
      <c r="N549" s="85"/>
      <c r="O549" s="85"/>
      <c r="P549" s="86"/>
    </row>
    <row r="550" spans="1:16" x14ac:dyDescent="0.2">
      <c r="A550" s="85"/>
      <c r="B550" s="85"/>
      <c r="C550" s="85"/>
      <c r="D550" s="85"/>
      <c r="E550" s="85"/>
      <c r="F550" s="85"/>
      <c r="G550" s="85"/>
      <c r="H550" s="85"/>
      <c r="I550" s="64"/>
      <c r="J550" s="85"/>
      <c r="K550" s="85"/>
      <c r="L550" s="85"/>
      <c r="M550" s="85"/>
      <c r="N550" s="85"/>
      <c r="O550" s="85"/>
      <c r="P550" s="86"/>
    </row>
    <row r="551" spans="1:16" x14ac:dyDescent="0.2">
      <c r="A551" s="85"/>
      <c r="B551" s="85"/>
      <c r="C551" s="85"/>
      <c r="D551" s="85"/>
      <c r="E551" s="85"/>
      <c r="F551" s="85"/>
      <c r="G551" s="85"/>
      <c r="H551" s="85"/>
      <c r="I551" s="64"/>
      <c r="J551" s="85"/>
      <c r="K551" s="85"/>
      <c r="L551" s="85"/>
      <c r="M551" s="85"/>
      <c r="N551" s="85"/>
      <c r="O551" s="85"/>
      <c r="P551" s="86"/>
    </row>
    <row r="552" spans="1:16" x14ac:dyDescent="0.2">
      <c r="A552" s="85"/>
      <c r="B552" s="85"/>
      <c r="C552" s="85"/>
      <c r="D552" s="85"/>
      <c r="E552" s="85"/>
      <c r="F552" s="85"/>
      <c r="G552" s="85"/>
      <c r="H552" s="85"/>
      <c r="I552" s="64"/>
      <c r="J552" s="85"/>
      <c r="K552" s="85"/>
      <c r="L552" s="85"/>
      <c r="M552" s="85"/>
      <c r="N552" s="85"/>
      <c r="O552" s="85"/>
      <c r="P552" s="86"/>
    </row>
    <row r="553" spans="1:16" x14ac:dyDescent="0.2">
      <c r="A553" s="85"/>
      <c r="B553" s="85"/>
      <c r="C553" s="85"/>
      <c r="D553" s="85"/>
      <c r="E553" s="85"/>
      <c r="F553" s="85"/>
      <c r="G553" s="85"/>
      <c r="H553" s="85"/>
      <c r="I553" s="64"/>
      <c r="J553" s="85"/>
      <c r="K553" s="85"/>
      <c r="L553" s="85"/>
      <c r="M553" s="85"/>
      <c r="N553" s="85"/>
      <c r="O553" s="85"/>
      <c r="P553" s="86"/>
    </row>
    <row r="554" spans="1:16" x14ac:dyDescent="0.2">
      <c r="A554" s="85"/>
      <c r="B554" s="85"/>
      <c r="C554" s="85"/>
      <c r="D554" s="85"/>
      <c r="E554" s="85"/>
      <c r="F554" s="85"/>
      <c r="G554" s="85"/>
      <c r="H554" s="85"/>
      <c r="I554" s="64"/>
      <c r="J554" s="85"/>
      <c r="K554" s="85"/>
      <c r="L554" s="85"/>
      <c r="M554" s="85"/>
      <c r="N554" s="85"/>
      <c r="O554" s="85"/>
      <c r="P554" s="86"/>
    </row>
    <row r="555" spans="1:16" x14ac:dyDescent="0.2">
      <c r="A555" s="85"/>
      <c r="B555" s="85"/>
      <c r="C555" s="85"/>
      <c r="D555" s="85"/>
      <c r="E555" s="85"/>
      <c r="F555" s="85"/>
      <c r="G555" s="85"/>
      <c r="H555" s="85"/>
      <c r="I555" s="64"/>
      <c r="J555" s="85"/>
      <c r="K555" s="85"/>
      <c r="L555" s="85"/>
      <c r="M555" s="85"/>
      <c r="N555" s="85"/>
      <c r="O555" s="85"/>
      <c r="P555" s="86"/>
    </row>
    <row r="556" spans="1:16" x14ac:dyDescent="0.2">
      <c r="A556" s="85"/>
      <c r="B556" s="85"/>
      <c r="C556" s="85"/>
      <c r="D556" s="85"/>
      <c r="E556" s="85"/>
      <c r="F556" s="85"/>
      <c r="G556" s="85"/>
      <c r="H556" s="85"/>
      <c r="I556" s="64"/>
      <c r="J556" s="85"/>
      <c r="K556" s="85"/>
      <c r="L556" s="85"/>
      <c r="M556" s="85"/>
      <c r="N556" s="85"/>
      <c r="O556" s="85"/>
      <c r="P556" s="86"/>
    </row>
    <row r="557" spans="1:16" x14ac:dyDescent="0.2">
      <c r="A557" s="85"/>
      <c r="B557" s="85"/>
      <c r="C557" s="85"/>
      <c r="D557" s="85"/>
      <c r="E557" s="85"/>
      <c r="F557" s="85"/>
      <c r="G557" s="85"/>
      <c r="H557" s="85"/>
      <c r="I557" s="64"/>
      <c r="J557" s="85"/>
      <c r="K557" s="85"/>
      <c r="L557" s="85"/>
      <c r="M557" s="85"/>
      <c r="N557" s="85"/>
      <c r="O557" s="85"/>
      <c r="P557" s="86"/>
    </row>
    <row r="558" spans="1:16" x14ac:dyDescent="0.2">
      <c r="A558" s="85"/>
      <c r="B558" s="85"/>
      <c r="C558" s="85"/>
      <c r="D558" s="85"/>
      <c r="E558" s="85"/>
      <c r="F558" s="85"/>
      <c r="G558" s="85"/>
      <c r="H558" s="85"/>
      <c r="I558" s="64"/>
      <c r="J558" s="85"/>
      <c r="K558" s="85"/>
      <c r="L558" s="85"/>
      <c r="M558" s="85"/>
      <c r="N558" s="85"/>
      <c r="O558" s="85"/>
      <c r="P558" s="86"/>
    </row>
    <row r="559" spans="1:16" x14ac:dyDescent="0.2">
      <c r="A559" s="85"/>
      <c r="B559" s="85"/>
      <c r="C559" s="85"/>
      <c r="D559" s="85"/>
      <c r="E559" s="85"/>
      <c r="F559" s="85"/>
      <c r="G559" s="85"/>
      <c r="H559" s="85"/>
      <c r="I559" s="64"/>
      <c r="J559" s="85"/>
      <c r="K559" s="85"/>
      <c r="L559" s="85"/>
      <c r="M559" s="85"/>
      <c r="N559" s="85"/>
      <c r="O559" s="85"/>
      <c r="P559" s="86"/>
    </row>
    <row r="560" spans="1:16" x14ac:dyDescent="0.2">
      <c r="A560" s="85"/>
      <c r="B560" s="85"/>
      <c r="C560" s="85"/>
      <c r="D560" s="85"/>
      <c r="E560" s="85"/>
      <c r="F560" s="85"/>
      <c r="G560" s="85"/>
      <c r="H560" s="85"/>
      <c r="I560" s="64"/>
      <c r="J560" s="85"/>
      <c r="K560" s="85"/>
      <c r="L560" s="85"/>
      <c r="M560" s="85"/>
      <c r="N560" s="85"/>
      <c r="O560" s="85"/>
      <c r="P560" s="86"/>
    </row>
    <row r="561" spans="1:16" x14ac:dyDescent="0.2">
      <c r="A561" s="85"/>
      <c r="B561" s="85"/>
      <c r="C561" s="85"/>
      <c r="D561" s="85"/>
      <c r="E561" s="85"/>
      <c r="F561" s="85"/>
      <c r="G561" s="85"/>
      <c r="H561" s="85"/>
      <c r="I561" s="64"/>
      <c r="J561" s="85"/>
      <c r="K561" s="85"/>
      <c r="L561" s="85"/>
      <c r="M561" s="85"/>
      <c r="N561" s="85"/>
      <c r="O561" s="85"/>
      <c r="P561" s="86"/>
    </row>
    <row r="562" spans="1:16" x14ac:dyDescent="0.2">
      <c r="A562" s="85"/>
      <c r="B562" s="85"/>
      <c r="C562" s="85"/>
      <c r="D562" s="85"/>
      <c r="E562" s="85"/>
      <c r="F562" s="85"/>
      <c r="G562" s="85"/>
      <c r="H562" s="85"/>
      <c r="I562" s="64"/>
      <c r="J562" s="85"/>
      <c r="K562" s="85"/>
      <c r="L562" s="85"/>
      <c r="M562" s="85"/>
      <c r="N562" s="85"/>
      <c r="O562" s="85"/>
      <c r="P562" s="86"/>
    </row>
    <row r="563" spans="1:16" x14ac:dyDescent="0.2">
      <c r="A563" s="85"/>
      <c r="B563" s="85"/>
      <c r="C563" s="85"/>
      <c r="D563" s="85"/>
      <c r="E563" s="85"/>
      <c r="F563" s="85"/>
      <c r="G563" s="85"/>
      <c r="H563" s="85"/>
      <c r="I563" s="64"/>
      <c r="J563" s="85"/>
      <c r="K563" s="85"/>
      <c r="L563" s="85"/>
      <c r="M563" s="85"/>
      <c r="N563" s="85"/>
      <c r="O563" s="85"/>
      <c r="P563" s="86"/>
    </row>
    <row r="564" spans="1:16" x14ac:dyDescent="0.2">
      <c r="A564" s="85"/>
      <c r="B564" s="85"/>
      <c r="C564" s="85"/>
      <c r="D564" s="85"/>
      <c r="E564" s="85"/>
      <c r="F564" s="85"/>
      <c r="G564" s="85"/>
      <c r="H564" s="85"/>
      <c r="I564" s="64"/>
      <c r="J564" s="85"/>
      <c r="K564" s="85"/>
      <c r="L564" s="85"/>
      <c r="M564" s="85"/>
      <c r="N564" s="85"/>
      <c r="O564" s="85"/>
      <c r="P564" s="86"/>
    </row>
    <row r="565" spans="1:16" x14ac:dyDescent="0.2">
      <c r="A565" s="85"/>
      <c r="B565" s="85"/>
      <c r="C565" s="85"/>
      <c r="D565" s="85"/>
      <c r="E565" s="85"/>
      <c r="F565" s="85"/>
      <c r="G565" s="85"/>
      <c r="H565" s="85"/>
      <c r="I565" s="64"/>
      <c r="J565" s="85"/>
      <c r="K565" s="85"/>
      <c r="L565" s="85"/>
      <c r="M565" s="85"/>
      <c r="N565" s="85"/>
      <c r="O565" s="85"/>
      <c r="P565" s="86"/>
    </row>
    <row r="566" spans="1:16" x14ac:dyDescent="0.2">
      <c r="A566" s="85"/>
      <c r="B566" s="85"/>
      <c r="C566" s="85"/>
      <c r="D566" s="85"/>
      <c r="E566" s="85"/>
      <c r="F566" s="85"/>
      <c r="G566" s="85"/>
      <c r="H566" s="85"/>
      <c r="I566" s="64"/>
      <c r="J566" s="85"/>
      <c r="K566" s="85"/>
      <c r="L566" s="85"/>
      <c r="M566" s="85"/>
      <c r="N566" s="85"/>
      <c r="O566" s="85"/>
      <c r="P566" s="86"/>
    </row>
    <row r="567" spans="1:16" x14ac:dyDescent="0.2">
      <c r="A567" s="85"/>
      <c r="B567" s="85"/>
      <c r="C567" s="85"/>
      <c r="D567" s="85"/>
      <c r="E567" s="85"/>
      <c r="F567" s="85"/>
      <c r="G567" s="85"/>
      <c r="H567" s="85"/>
      <c r="I567" s="64"/>
      <c r="J567" s="85"/>
      <c r="K567" s="85"/>
      <c r="L567" s="85"/>
      <c r="M567" s="85"/>
      <c r="N567" s="85"/>
      <c r="O567" s="85"/>
      <c r="P567" s="86"/>
    </row>
    <row r="568" spans="1:16" x14ac:dyDescent="0.2">
      <c r="A568" s="85"/>
      <c r="B568" s="85"/>
      <c r="C568" s="85"/>
      <c r="D568" s="85"/>
      <c r="E568" s="85"/>
      <c r="F568" s="85"/>
      <c r="G568" s="85"/>
      <c r="H568" s="85"/>
      <c r="I568" s="64"/>
      <c r="J568" s="85"/>
      <c r="K568" s="85"/>
      <c r="L568" s="85"/>
      <c r="M568" s="85"/>
      <c r="N568" s="85"/>
      <c r="O568" s="85"/>
      <c r="P568" s="86"/>
    </row>
    <row r="569" spans="1:16" x14ac:dyDescent="0.2">
      <c r="A569" s="85"/>
      <c r="B569" s="85"/>
      <c r="C569" s="85"/>
      <c r="D569" s="85"/>
      <c r="E569" s="85"/>
      <c r="F569" s="85"/>
      <c r="G569" s="85"/>
      <c r="H569" s="85"/>
      <c r="I569" s="64"/>
      <c r="J569" s="85"/>
      <c r="K569" s="85"/>
      <c r="L569" s="85"/>
      <c r="M569" s="85"/>
      <c r="N569" s="85"/>
      <c r="O569" s="85"/>
      <c r="P569" s="86"/>
    </row>
    <row r="570" spans="1:16" x14ac:dyDescent="0.2">
      <c r="A570" s="85"/>
      <c r="B570" s="85"/>
      <c r="C570" s="85"/>
      <c r="D570" s="85"/>
      <c r="E570" s="85"/>
      <c r="F570" s="85"/>
      <c r="G570" s="85"/>
      <c r="H570" s="85"/>
      <c r="I570" s="64"/>
      <c r="J570" s="85"/>
      <c r="K570" s="85"/>
      <c r="L570" s="85"/>
      <c r="M570" s="85"/>
      <c r="N570" s="85"/>
      <c r="O570" s="85"/>
      <c r="P570" s="86"/>
    </row>
    <row r="571" spans="1:16" x14ac:dyDescent="0.2">
      <c r="A571" s="85"/>
      <c r="B571" s="85"/>
      <c r="C571" s="85"/>
      <c r="D571" s="85"/>
      <c r="E571" s="85"/>
      <c r="F571" s="85"/>
      <c r="G571" s="85"/>
      <c r="H571" s="85"/>
      <c r="I571" s="64"/>
      <c r="J571" s="85"/>
      <c r="K571" s="85"/>
      <c r="L571" s="85"/>
      <c r="M571" s="85"/>
      <c r="N571" s="85"/>
      <c r="O571" s="85"/>
      <c r="P571" s="86"/>
    </row>
    <row r="572" spans="1:16" x14ac:dyDescent="0.2">
      <c r="A572" s="85"/>
      <c r="B572" s="85"/>
      <c r="C572" s="85"/>
      <c r="D572" s="85"/>
      <c r="E572" s="85"/>
      <c r="F572" s="85"/>
      <c r="G572" s="85"/>
      <c r="H572" s="85"/>
      <c r="I572" s="64"/>
      <c r="J572" s="85"/>
      <c r="K572" s="85"/>
      <c r="L572" s="85"/>
      <c r="M572" s="85"/>
      <c r="N572" s="85"/>
      <c r="O572" s="85"/>
      <c r="P572" s="86"/>
    </row>
    <row r="573" spans="1:16" x14ac:dyDescent="0.2">
      <c r="A573" s="85"/>
      <c r="B573" s="85"/>
      <c r="C573" s="85"/>
      <c r="D573" s="85"/>
      <c r="E573" s="85"/>
      <c r="F573" s="85"/>
      <c r="G573" s="85"/>
      <c r="H573" s="85"/>
      <c r="I573" s="64"/>
      <c r="J573" s="85"/>
      <c r="K573" s="85"/>
      <c r="L573" s="85"/>
      <c r="M573" s="85"/>
      <c r="N573" s="85"/>
      <c r="O573" s="85"/>
      <c r="P573" s="86"/>
    </row>
    <row r="574" spans="1:16" x14ac:dyDescent="0.2">
      <c r="A574" s="85"/>
      <c r="B574" s="85"/>
      <c r="C574" s="85"/>
      <c r="D574" s="85"/>
      <c r="E574" s="85"/>
      <c r="F574" s="85"/>
      <c r="G574" s="85"/>
      <c r="H574" s="85"/>
      <c r="I574" s="64"/>
      <c r="J574" s="85"/>
      <c r="K574" s="85"/>
      <c r="L574" s="85"/>
      <c r="M574" s="85"/>
      <c r="N574" s="85"/>
      <c r="O574" s="85"/>
      <c r="P574" s="86"/>
    </row>
    <row r="575" spans="1:16" x14ac:dyDescent="0.2">
      <c r="A575" s="85"/>
      <c r="B575" s="85"/>
      <c r="C575" s="85"/>
      <c r="D575" s="85"/>
      <c r="E575" s="85"/>
      <c r="F575" s="85"/>
      <c r="G575" s="85"/>
      <c r="H575" s="85"/>
      <c r="I575" s="64"/>
      <c r="J575" s="85"/>
      <c r="K575" s="85"/>
      <c r="L575" s="85"/>
      <c r="M575" s="85"/>
      <c r="N575" s="85"/>
      <c r="O575" s="85"/>
      <c r="P575" s="86"/>
    </row>
    <row r="576" spans="1:16" x14ac:dyDescent="0.2">
      <c r="A576" s="85"/>
      <c r="B576" s="85"/>
      <c r="C576" s="85"/>
      <c r="D576" s="85"/>
      <c r="E576" s="85"/>
      <c r="F576" s="85"/>
      <c r="G576" s="85"/>
      <c r="H576" s="85"/>
      <c r="I576" s="64"/>
      <c r="J576" s="85"/>
      <c r="K576" s="85"/>
      <c r="L576" s="85"/>
      <c r="M576" s="85"/>
      <c r="N576" s="85"/>
      <c r="O576" s="85"/>
      <c r="P576" s="86"/>
    </row>
    <row r="577" spans="1:16" x14ac:dyDescent="0.2">
      <c r="A577" s="85"/>
      <c r="B577" s="85"/>
      <c r="C577" s="85"/>
      <c r="D577" s="85"/>
      <c r="E577" s="85"/>
      <c r="F577" s="85"/>
      <c r="G577" s="85"/>
      <c r="H577" s="85"/>
      <c r="I577" s="64"/>
      <c r="J577" s="85"/>
      <c r="K577" s="85"/>
      <c r="L577" s="85"/>
      <c r="M577" s="85"/>
      <c r="N577" s="85"/>
      <c r="O577" s="85"/>
      <c r="P577" s="86"/>
    </row>
    <row r="578" spans="1:16" x14ac:dyDescent="0.2">
      <c r="A578" s="85"/>
      <c r="B578" s="85"/>
      <c r="C578" s="85"/>
      <c r="D578" s="85"/>
      <c r="E578" s="85"/>
      <c r="F578" s="85"/>
      <c r="G578" s="85"/>
      <c r="H578" s="85"/>
      <c r="I578" s="64"/>
      <c r="J578" s="85"/>
      <c r="K578" s="85"/>
      <c r="L578" s="85"/>
      <c r="M578" s="85"/>
      <c r="N578" s="85"/>
      <c r="O578" s="85"/>
      <c r="P578" s="86"/>
    </row>
    <row r="579" spans="1:16" x14ac:dyDescent="0.2">
      <c r="A579" s="85"/>
      <c r="B579" s="85"/>
      <c r="C579" s="85"/>
      <c r="D579" s="85"/>
      <c r="E579" s="85"/>
      <c r="F579" s="85"/>
      <c r="G579" s="85"/>
      <c r="H579" s="85"/>
      <c r="I579" s="64"/>
      <c r="J579" s="85"/>
      <c r="K579" s="85"/>
      <c r="L579" s="85"/>
      <c r="M579" s="85"/>
      <c r="N579" s="85"/>
      <c r="O579" s="85"/>
      <c r="P579" s="86"/>
    </row>
    <row r="580" spans="1:16" x14ac:dyDescent="0.2">
      <c r="A580" s="85"/>
      <c r="B580" s="85"/>
      <c r="C580" s="85"/>
      <c r="D580" s="85"/>
      <c r="E580" s="85"/>
      <c r="F580" s="85"/>
      <c r="G580" s="85"/>
      <c r="H580" s="85"/>
      <c r="I580" s="64"/>
      <c r="J580" s="85"/>
      <c r="K580" s="85"/>
      <c r="L580" s="85"/>
      <c r="M580" s="85"/>
      <c r="N580" s="85"/>
      <c r="O580" s="85"/>
      <c r="P580" s="86"/>
    </row>
    <row r="581" spans="1:16" x14ac:dyDescent="0.2">
      <c r="A581" s="85"/>
      <c r="B581" s="85"/>
      <c r="C581" s="85"/>
      <c r="D581" s="85"/>
      <c r="E581" s="85"/>
      <c r="F581" s="85"/>
      <c r="G581" s="85"/>
      <c r="H581" s="85"/>
      <c r="I581" s="64"/>
      <c r="J581" s="85"/>
      <c r="K581" s="85"/>
      <c r="L581" s="85"/>
      <c r="M581" s="85"/>
      <c r="N581" s="85"/>
      <c r="O581" s="85"/>
      <c r="P581" s="86"/>
    </row>
    <row r="582" spans="1:16" x14ac:dyDescent="0.2">
      <c r="A582" s="85"/>
      <c r="B582" s="85"/>
      <c r="C582" s="85"/>
      <c r="D582" s="85"/>
      <c r="E582" s="85"/>
      <c r="F582" s="85"/>
      <c r="G582" s="85"/>
      <c r="H582" s="85"/>
      <c r="I582" s="64"/>
      <c r="J582" s="85"/>
      <c r="K582" s="85"/>
      <c r="L582" s="85"/>
      <c r="M582" s="85"/>
      <c r="N582" s="85"/>
      <c r="O582" s="85"/>
      <c r="P582" s="86"/>
    </row>
    <row r="583" spans="1:16" x14ac:dyDescent="0.2">
      <c r="A583" s="85"/>
      <c r="B583" s="85"/>
      <c r="C583" s="85"/>
      <c r="D583" s="85"/>
      <c r="E583" s="85"/>
      <c r="F583" s="85"/>
      <c r="G583" s="85"/>
      <c r="H583" s="85"/>
      <c r="I583" s="64"/>
      <c r="J583" s="85"/>
      <c r="K583" s="85"/>
      <c r="L583" s="85"/>
      <c r="M583" s="85"/>
      <c r="N583" s="85"/>
      <c r="O583" s="85"/>
      <c r="P583" s="86"/>
    </row>
    <row r="584" spans="1:16" x14ac:dyDescent="0.2">
      <c r="A584" s="85"/>
      <c r="B584" s="85"/>
      <c r="C584" s="85"/>
      <c r="D584" s="85"/>
      <c r="E584" s="85"/>
      <c r="F584" s="85"/>
      <c r="G584" s="85"/>
      <c r="H584" s="85"/>
      <c r="I584" s="64"/>
      <c r="J584" s="85"/>
      <c r="K584" s="85"/>
      <c r="L584" s="85"/>
      <c r="M584" s="85"/>
      <c r="N584" s="85"/>
      <c r="O584" s="85"/>
      <c r="P584" s="86"/>
    </row>
    <row r="585" spans="1:16" x14ac:dyDescent="0.2">
      <c r="A585" s="85"/>
      <c r="B585" s="85"/>
      <c r="C585" s="85"/>
      <c r="D585" s="85"/>
      <c r="E585" s="85"/>
      <c r="F585" s="85"/>
      <c r="G585" s="85"/>
      <c r="H585" s="85"/>
      <c r="I585" s="64"/>
      <c r="J585" s="85"/>
      <c r="K585" s="85"/>
      <c r="L585" s="85"/>
      <c r="M585" s="85"/>
      <c r="N585" s="85"/>
      <c r="O585" s="85"/>
      <c r="P585" s="86"/>
    </row>
    <row r="586" spans="1:16" x14ac:dyDescent="0.2">
      <c r="A586" s="85"/>
      <c r="B586" s="85"/>
      <c r="C586" s="85"/>
      <c r="D586" s="85"/>
      <c r="E586" s="85"/>
      <c r="F586" s="85"/>
      <c r="G586" s="85"/>
      <c r="H586" s="85"/>
      <c r="I586" s="64"/>
      <c r="J586" s="85"/>
      <c r="K586" s="85"/>
      <c r="L586" s="85"/>
      <c r="M586" s="85"/>
      <c r="N586" s="85"/>
      <c r="O586" s="85"/>
      <c r="P586" s="86"/>
    </row>
    <row r="587" spans="1:16" x14ac:dyDescent="0.2">
      <c r="A587" s="85"/>
      <c r="B587" s="85"/>
      <c r="C587" s="85"/>
      <c r="D587" s="85"/>
      <c r="E587" s="85"/>
      <c r="F587" s="85"/>
      <c r="G587" s="85"/>
      <c r="H587" s="85"/>
      <c r="I587" s="64"/>
      <c r="J587" s="85"/>
      <c r="K587" s="85"/>
      <c r="L587" s="85"/>
      <c r="M587" s="85"/>
      <c r="N587" s="85"/>
      <c r="O587" s="85"/>
      <c r="P587" s="86"/>
    </row>
    <row r="588" spans="1:16" x14ac:dyDescent="0.2">
      <c r="A588" s="85"/>
      <c r="B588" s="85"/>
      <c r="C588" s="85"/>
      <c r="D588" s="85"/>
      <c r="E588" s="85"/>
      <c r="F588" s="85"/>
      <c r="G588" s="85"/>
      <c r="H588" s="85"/>
      <c r="I588" s="64"/>
      <c r="J588" s="85"/>
      <c r="K588" s="85"/>
      <c r="L588" s="85"/>
      <c r="M588" s="85"/>
      <c r="N588" s="85"/>
      <c r="O588" s="85"/>
      <c r="P588" s="86"/>
    </row>
    <row r="589" spans="1:16" x14ac:dyDescent="0.2">
      <c r="A589" s="85"/>
      <c r="B589" s="85"/>
      <c r="C589" s="85"/>
      <c r="D589" s="85"/>
      <c r="E589" s="85"/>
      <c r="F589" s="85"/>
      <c r="G589" s="85"/>
      <c r="H589" s="85"/>
      <c r="I589" s="64"/>
      <c r="J589" s="85"/>
      <c r="K589" s="85"/>
      <c r="L589" s="85"/>
      <c r="M589" s="85"/>
      <c r="N589" s="85"/>
      <c r="O589" s="85"/>
      <c r="P589" s="86"/>
    </row>
    <row r="590" spans="1:16" x14ac:dyDescent="0.2">
      <c r="A590" s="85"/>
      <c r="B590" s="85"/>
      <c r="C590" s="85"/>
      <c r="D590" s="85"/>
      <c r="E590" s="85"/>
      <c r="F590" s="85"/>
      <c r="G590" s="85"/>
      <c r="H590" s="85"/>
      <c r="I590" s="64"/>
      <c r="J590" s="85"/>
      <c r="K590" s="85"/>
      <c r="L590" s="85"/>
      <c r="M590" s="85"/>
      <c r="N590" s="85"/>
      <c r="O590" s="85"/>
      <c r="P590" s="86"/>
    </row>
    <row r="591" spans="1:16" x14ac:dyDescent="0.2">
      <c r="A591" s="85"/>
      <c r="B591" s="85"/>
      <c r="C591" s="85"/>
      <c r="D591" s="85"/>
      <c r="E591" s="85"/>
      <c r="F591" s="85"/>
      <c r="G591" s="85"/>
      <c r="H591" s="85"/>
      <c r="I591" s="64"/>
      <c r="J591" s="85"/>
      <c r="K591" s="85"/>
      <c r="L591" s="85"/>
      <c r="M591" s="85"/>
      <c r="N591" s="85"/>
      <c r="O591" s="85"/>
      <c r="P591" s="86"/>
    </row>
    <row r="592" spans="1:16" x14ac:dyDescent="0.2">
      <c r="A592" s="85"/>
      <c r="B592" s="85"/>
      <c r="C592" s="85"/>
      <c r="D592" s="85"/>
      <c r="E592" s="85"/>
      <c r="F592" s="85"/>
      <c r="G592" s="85"/>
      <c r="H592" s="85"/>
      <c r="I592" s="64"/>
      <c r="J592" s="85"/>
      <c r="K592" s="85"/>
      <c r="L592" s="85"/>
      <c r="M592" s="85"/>
      <c r="N592" s="85"/>
      <c r="O592" s="85"/>
      <c r="P592" s="86"/>
    </row>
    <row r="593" spans="1:16" x14ac:dyDescent="0.2">
      <c r="A593" s="85"/>
      <c r="B593" s="85"/>
      <c r="C593" s="85"/>
      <c r="D593" s="85"/>
      <c r="E593" s="85"/>
      <c r="F593" s="85"/>
      <c r="G593" s="85"/>
      <c r="H593" s="85"/>
      <c r="I593" s="64"/>
      <c r="J593" s="85"/>
      <c r="K593" s="85"/>
      <c r="L593" s="85"/>
      <c r="M593" s="85"/>
      <c r="N593" s="85"/>
      <c r="O593" s="85"/>
      <c r="P593" s="86"/>
    </row>
    <row r="594" spans="1:16" x14ac:dyDescent="0.2">
      <c r="A594" s="85"/>
      <c r="B594" s="85"/>
      <c r="C594" s="85"/>
      <c r="D594" s="85"/>
      <c r="E594" s="85"/>
      <c r="F594" s="85"/>
      <c r="G594" s="85"/>
      <c r="H594" s="85"/>
      <c r="I594" s="64"/>
      <c r="J594" s="85"/>
      <c r="K594" s="85"/>
      <c r="L594" s="85"/>
      <c r="M594" s="85"/>
      <c r="N594" s="85"/>
      <c r="O594" s="85"/>
      <c r="P594" s="86"/>
    </row>
    <row r="595" spans="1:16" x14ac:dyDescent="0.2">
      <c r="A595" s="85"/>
      <c r="B595" s="85"/>
      <c r="C595" s="85"/>
      <c r="D595" s="85"/>
      <c r="E595" s="85"/>
      <c r="F595" s="85"/>
      <c r="G595" s="85"/>
      <c r="H595" s="85"/>
      <c r="I595" s="64"/>
      <c r="J595" s="85"/>
      <c r="K595" s="85"/>
      <c r="L595" s="85"/>
      <c r="M595" s="85"/>
      <c r="N595" s="85"/>
      <c r="O595" s="85"/>
      <c r="P595" s="86"/>
    </row>
    <row r="596" spans="1:16" x14ac:dyDescent="0.2">
      <c r="A596" s="85"/>
      <c r="B596" s="85"/>
      <c r="C596" s="85"/>
      <c r="D596" s="85"/>
      <c r="E596" s="85"/>
      <c r="F596" s="85"/>
      <c r="G596" s="85"/>
      <c r="H596" s="85"/>
      <c r="I596" s="64"/>
      <c r="J596" s="85"/>
      <c r="K596" s="85"/>
      <c r="L596" s="85"/>
      <c r="M596" s="85"/>
      <c r="N596" s="85"/>
      <c r="O596" s="85"/>
      <c r="P596" s="86"/>
    </row>
    <row r="597" spans="1:16" x14ac:dyDescent="0.2">
      <c r="A597" s="85"/>
      <c r="B597" s="85"/>
      <c r="C597" s="85"/>
      <c r="D597" s="85"/>
      <c r="E597" s="85"/>
      <c r="F597" s="85"/>
      <c r="G597" s="85"/>
      <c r="H597" s="85"/>
      <c r="I597" s="64"/>
      <c r="J597" s="85"/>
      <c r="K597" s="85"/>
      <c r="L597" s="85"/>
      <c r="M597" s="85"/>
      <c r="N597" s="85"/>
      <c r="O597" s="85"/>
      <c r="P597" s="86"/>
    </row>
    <row r="598" spans="1:16" x14ac:dyDescent="0.2">
      <c r="A598" s="85"/>
      <c r="B598" s="85"/>
      <c r="C598" s="85"/>
      <c r="D598" s="85"/>
      <c r="E598" s="85"/>
      <c r="F598" s="85"/>
      <c r="G598" s="85"/>
      <c r="H598" s="85"/>
      <c r="I598" s="64"/>
      <c r="J598" s="85"/>
      <c r="K598" s="85"/>
      <c r="L598" s="85"/>
      <c r="M598" s="85"/>
      <c r="N598" s="85"/>
      <c r="O598" s="85"/>
      <c r="P598" s="86"/>
    </row>
    <row r="599" spans="1:16" x14ac:dyDescent="0.2">
      <c r="A599" s="85"/>
      <c r="B599" s="85"/>
      <c r="C599" s="85"/>
      <c r="D599" s="85"/>
      <c r="E599" s="85"/>
      <c r="F599" s="85"/>
      <c r="G599" s="85"/>
      <c r="H599" s="85"/>
      <c r="I599" s="64"/>
      <c r="J599" s="85"/>
      <c r="K599" s="85"/>
      <c r="L599" s="85"/>
      <c r="M599" s="85"/>
      <c r="N599" s="85"/>
      <c r="O599" s="85"/>
      <c r="P599" s="86"/>
    </row>
    <row r="600" spans="1:16" x14ac:dyDescent="0.2">
      <c r="A600" s="85"/>
      <c r="B600" s="85"/>
      <c r="C600" s="85"/>
      <c r="D600" s="85"/>
      <c r="E600" s="85"/>
      <c r="F600" s="85"/>
      <c r="G600" s="85"/>
      <c r="H600" s="85"/>
      <c r="I600" s="64"/>
      <c r="J600" s="85"/>
      <c r="K600" s="85"/>
      <c r="L600" s="85"/>
      <c r="M600" s="85"/>
      <c r="N600" s="85"/>
      <c r="O600" s="85"/>
      <c r="P600" s="86"/>
    </row>
    <row r="601" spans="1:16" x14ac:dyDescent="0.2">
      <c r="A601" s="85"/>
      <c r="B601" s="85"/>
      <c r="C601" s="85"/>
      <c r="D601" s="85"/>
      <c r="E601" s="85"/>
      <c r="F601" s="85"/>
      <c r="G601" s="85"/>
      <c r="H601" s="85"/>
      <c r="I601" s="64"/>
      <c r="J601" s="85"/>
      <c r="K601" s="85"/>
      <c r="L601" s="85"/>
      <c r="M601" s="85"/>
      <c r="N601" s="85"/>
      <c r="O601" s="85"/>
      <c r="P601" s="86"/>
    </row>
    <row r="602" spans="1:16" x14ac:dyDescent="0.2">
      <c r="A602" s="85"/>
      <c r="B602" s="85"/>
      <c r="C602" s="85"/>
      <c r="D602" s="85"/>
      <c r="E602" s="85"/>
      <c r="F602" s="85"/>
      <c r="G602" s="85"/>
      <c r="H602" s="85"/>
      <c r="I602" s="64"/>
      <c r="J602" s="85"/>
      <c r="K602" s="85"/>
      <c r="L602" s="85"/>
      <c r="M602" s="85"/>
      <c r="N602" s="85"/>
      <c r="O602" s="85"/>
      <c r="P602" s="86"/>
    </row>
    <row r="603" spans="1:16" x14ac:dyDescent="0.2">
      <c r="A603" s="85"/>
      <c r="B603" s="85"/>
      <c r="C603" s="85"/>
      <c r="D603" s="85"/>
      <c r="E603" s="85"/>
      <c r="F603" s="85"/>
      <c r="G603" s="85"/>
      <c r="H603" s="85"/>
      <c r="I603" s="64"/>
      <c r="J603" s="85"/>
      <c r="K603" s="85"/>
      <c r="L603" s="85"/>
      <c r="M603" s="85"/>
      <c r="N603" s="85"/>
      <c r="O603" s="85"/>
      <c r="P603" s="86"/>
    </row>
    <row r="604" spans="1:16" x14ac:dyDescent="0.2">
      <c r="I604" s="64"/>
    </row>
    <row r="605" spans="1:16" x14ac:dyDescent="0.2">
      <c r="I605" s="64"/>
    </row>
    <row r="606" spans="1:16" x14ac:dyDescent="0.2">
      <c r="I606" s="64"/>
    </row>
    <row r="607" spans="1:16" x14ac:dyDescent="0.2">
      <c r="I607" s="64"/>
    </row>
    <row r="608" spans="1:16" x14ac:dyDescent="0.2">
      <c r="I608" s="64"/>
    </row>
    <row r="609" spans="9:9" x14ac:dyDescent="0.2">
      <c r="I609" s="64"/>
    </row>
    <row r="610" spans="9:9" x14ac:dyDescent="0.2">
      <c r="I610" s="64"/>
    </row>
    <row r="611" spans="9:9" x14ac:dyDescent="0.2">
      <c r="I611" s="64"/>
    </row>
    <row r="612" spans="9:9" x14ac:dyDescent="0.2">
      <c r="I612" s="64"/>
    </row>
    <row r="613" spans="9:9" x14ac:dyDescent="0.2">
      <c r="I613" s="64"/>
    </row>
    <row r="614" spans="9:9" x14ac:dyDescent="0.2">
      <c r="I614" s="64"/>
    </row>
    <row r="615" spans="9:9" x14ac:dyDescent="0.2">
      <c r="I615" s="64"/>
    </row>
    <row r="616" spans="9:9" x14ac:dyDescent="0.2">
      <c r="I616" s="64"/>
    </row>
    <row r="617" spans="9:9" x14ac:dyDescent="0.2">
      <c r="I617" s="64"/>
    </row>
    <row r="618" spans="9:9" x14ac:dyDescent="0.2">
      <c r="I618" s="64"/>
    </row>
    <row r="619" spans="9:9" x14ac:dyDescent="0.2">
      <c r="I619" s="64"/>
    </row>
    <row r="620" spans="9:9" x14ac:dyDescent="0.2">
      <c r="I620" s="64"/>
    </row>
    <row r="621" spans="9:9" x14ac:dyDescent="0.2">
      <c r="I621" s="64"/>
    </row>
    <row r="622" spans="9:9" x14ac:dyDescent="0.2">
      <c r="I622" s="64"/>
    </row>
    <row r="623" spans="9:9" x14ac:dyDescent="0.2">
      <c r="I623" s="64"/>
    </row>
    <row r="624" spans="9:9" x14ac:dyDescent="0.2">
      <c r="I624" s="64"/>
    </row>
    <row r="625" spans="9:9" x14ac:dyDescent="0.2">
      <c r="I625" s="64"/>
    </row>
    <row r="626" spans="9:9" x14ac:dyDescent="0.2">
      <c r="I626" s="64"/>
    </row>
    <row r="627" spans="9:9" x14ac:dyDescent="0.2">
      <c r="I627" s="64"/>
    </row>
    <row r="628" spans="9:9" x14ac:dyDescent="0.2">
      <c r="I628" s="64"/>
    </row>
    <row r="629" spans="9:9" x14ac:dyDescent="0.2">
      <c r="I629" s="64"/>
    </row>
    <row r="630" spans="9:9" x14ac:dyDescent="0.2">
      <c r="I630" s="64"/>
    </row>
    <row r="631" spans="9:9" x14ac:dyDescent="0.2">
      <c r="I631" s="64"/>
    </row>
    <row r="632" spans="9:9" x14ac:dyDescent="0.2">
      <c r="I632" s="64"/>
    </row>
    <row r="633" spans="9:9" x14ac:dyDescent="0.2">
      <c r="I633" s="64"/>
    </row>
    <row r="634" spans="9:9" x14ac:dyDescent="0.2">
      <c r="I634" s="64"/>
    </row>
    <row r="635" spans="9:9" x14ac:dyDescent="0.2">
      <c r="I635" s="64"/>
    </row>
    <row r="636" spans="9:9" x14ac:dyDescent="0.2">
      <c r="I636" s="64"/>
    </row>
    <row r="637" spans="9:9" x14ac:dyDescent="0.2">
      <c r="I637" s="64"/>
    </row>
    <row r="638" spans="9:9" x14ac:dyDescent="0.2">
      <c r="I638" s="64"/>
    </row>
    <row r="639" spans="9:9" x14ac:dyDescent="0.2">
      <c r="I639" s="64"/>
    </row>
    <row r="640" spans="9:9" x14ac:dyDescent="0.2">
      <c r="I640" s="64"/>
    </row>
    <row r="641" spans="9:9" x14ac:dyDescent="0.2">
      <c r="I641" s="64"/>
    </row>
    <row r="642" spans="9:9" x14ac:dyDescent="0.2">
      <c r="I642" s="64"/>
    </row>
    <row r="643" spans="9:9" x14ac:dyDescent="0.2">
      <c r="I643" s="64"/>
    </row>
    <row r="644" spans="9:9" x14ac:dyDescent="0.2">
      <c r="I644" s="64"/>
    </row>
    <row r="645" spans="9:9" x14ac:dyDescent="0.2">
      <c r="I645" s="64"/>
    </row>
    <row r="646" spans="9:9" x14ac:dyDescent="0.2">
      <c r="I646" s="64"/>
    </row>
    <row r="647" spans="9:9" x14ac:dyDescent="0.2">
      <c r="I647" s="64"/>
    </row>
    <row r="648" spans="9:9" x14ac:dyDescent="0.2">
      <c r="I648" s="64"/>
    </row>
    <row r="649" spans="9:9" x14ac:dyDescent="0.2">
      <c r="I649" s="64"/>
    </row>
    <row r="650" spans="9:9" x14ac:dyDescent="0.2">
      <c r="I650" s="64"/>
    </row>
    <row r="651" spans="9:9" x14ac:dyDescent="0.2">
      <c r="I651" s="64"/>
    </row>
    <row r="652" spans="9:9" x14ac:dyDescent="0.2">
      <c r="I652" s="64"/>
    </row>
    <row r="653" spans="9:9" x14ac:dyDescent="0.2">
      <c r="I653" s="64"/>
    </row>
    <row r="654" spans="9:9" x14ac:dyDescent="0.2">
      <c r="I654" s="64"/>
    </row>
    <row r="655" spans="9:9" x14ac:dyDescent="0.2">
      <c r="I655" s="64"/>
    </row>
    <row r="656" spans="9:9" x14ac:dyDescent="0.2">
      <c r="I656" s="64"/>
    </row>
    <row r="657" spans="9:9" x14ac:dyDescent="0.2">
      <c r="I657" s="64"/>
    </row>
    <row r="658" spans="9:9" x14ac:dyDescent="0.2">
      <c r="I658" s="64"/>
    </row>
    <row r="659" spans="9:9" x14ac:dyDescent="0.2">
      <c r="I659" s="64"/>
    </row>
    <row r="660" spans="9:9" x14ac:dyDescent="0.2">
      <c r="I660" s="64"/>
    </row>
    <row r="661" spans="9:9" x14ac:dyDescent="0.2">
      <c r="I661" s="64"/>
    </row>
    <row r="662" spans="9:9" x14ac:dyDescent="0.2">
      <c r="I662" s="64"/>
    </row>
    <row r="663" spans="9:9" x14ac:dyDescent="0.2">
      <c r="I663" s="64"/>
    </row>
    <row r="664" spans="9:9" x14ac:dyDescent="0.2">
      <c r="I664" s="64"/>
    </row>
    <row r="665" spans="9:9" x14ac:dyDescent="0.2">
      <c r="I665" s="64"/>
    </row>
    <row r="666" spans="9:9" x14ac:dyDescent="0.2">
      <c r="I666" s="64"/>
    </row>
    <row r="667" spans="9:9" x14ac:dyDescent="0.2">
      <c r="I667" s="64"/>
    </row>
    <row r="668" spans="9:9" x14ac:dyDescent="0.2">
      <c r="I668" s="64"/>
    </row>
    <row r="669" spans="9:9" x14ac:dyDescent="0.2">
      <c r="I669" s="64"/>
    </row>
    <row r="670" spans="9:9" x14ac:dyDescent="0.2">
      <c r="I670" s="64"/>
    </row>
    <row r="671" spans="9:9" x14ac:dyDescent="0.2">
      <c r="I671" s="64"/>
    </row>
    <row r="672" spans="9:9" x14ac:dyDescent="0.2">
      <c r="I672" s="64"/>
    </row>
    <row r="673" spans="9:9" x14ac:dyDescent="0.2">
      <c r="I673" s="64"/>
    </row>
    <row r="674" spans="9:9" x14ac:dyDescent="0.2">
      <c r="I674" s="64"/>
    </row>
    <row r="675" spans="9:9" x14ac:dyDescent="0.2">
      <c r="I675" s="64"/>
    </row>
    <row r="676" spans="9:9" x14ac:dyDescent="0.2">
      <c r="I676" s="64"/>
    </row>
    <row r="677" spans="9:9" x14ac:dyDescent="0.2">
      <c r="I677" s="64"/>
    </row>
    <row r="678" spans="9:9" x14ac:dyDescent="0.2">
      <c r="I678" s="64"/>
    </row>
    <row r="679" spans="9:9" x14ac:dyDescent="0.2">
      <c r="I679" s="64"/>
    </row>
    <row r="680" spans="9:9" x14ac:dyDescent="0.2">
      <c r="I680" s="64"/>
    </row>
    <row r="681" spans="9:9" x14ac:dyDescent="0.2">
      <c r="I681" s="64"/>
    </row>
    <row r="682" spans="9:9" x14ac:dyDescent="0.2">
      <c r="I682" s="64"/>
    </row>
    <row r="683" spans="9:9" x14ac:dyDescent="0.2">
      <c r="I683" s="64"/>
    </row>
    <row r="684" spans="9:9" x14ac:dyDescent="0.2">
      <c r="I684" s="64"/>
    </row>
    <row r="685" spans="9:9" x14ac:dyDescent="0.2">
      <c r="I685" s="64"/>
    </row>
    <row r="686" spans="9:9" x14ac:dyDescent="0.2">
      <c r="I686" s="64"/>
    </row>
    <row r="687" spans="9:9" x14ac:dyDescent="0.2">
      <c r="I687" s="64"/>
    </row>
    <row r="688" spans="9:9" x14ac:dyDescent="0.2">
      <c r="I688" s="64"/>
    </row>
    <row r="689" spans="9:9" x14ac:dyDescent="0.2">
      <c r="I689" s="64"/>
    </row>
    <row r="690" spans="9:9" x14ac:dyDescent="0.2">
      <c r="I690" s="64"/>
    </row>
    <row r="691" spans="9:9" x14ac:dyDescent="0.2">
      <c r="I691" s="64"/>
    </row>
    <row r="692" spans="9:9" x14ac:dyDescent="0.2">
      <c r="I692" s="64"/>
    </row>
    <row r="693" spans="9:9" x14ac:dyDescent="0.2">
      <c r="I693" s="64"/>
    </row>
    <row r="694" spans="9:9" x14ac:dyDescent="0.2">
      <c r="I694" s="64"/>
    </row>
    <row r="695" spans="9:9" x14ac:dyDescent="0.2">
      <c r="I695" s="64"/>
    </row>
    <row r="696" spans="9:9" x14ac:dyDescent="0.2">
      <c r="I696" s="64"/>
    </row>
    <row r="697" spans="9:9" x14ac:dyDescent="0.2">
      <c r="I697" s="64"/>
    </row>
    <row r="698" spans="9:9" x14ac:dyDescent="0.2">
      <c r="I698" s="64"/>
    </row>
    <row r="699" spans="9:9" x14ac:dyDescent="0.2">
      <c r="I699" s="64"/>
    </row>
    <row r="700" spans="9:9" x14ac:dyDescent="0.2">
      <c r="I700" s="64"/>
    </row>
    <row r="701" spans="9:9" x14ac:dyDescent="0.2">
      <c r="I701" s="64"/>
    </row>
    <row r="702" spans="9:9" x14ac:dyDescent="0.2">
      <c r="I702" s="64"/>
    </row>
    <row r="703" spans="9:9" x14ac:dyDescent="0.2">
      <c r="I703" s="64"/>
    </row>
    <row r="704" spans="9:9" x14ac:dyDescent="0.2">
      <c r="I704" s="64"/>
    </row>
    <row r="705" spans="9:9" x14ac:dyDescent="0.2">
      <c r="I705" s="64"/>
    </row>
    <row r="706" spans="9:9" x14ac:dyDescent="0.2">
      <c r="I706" s="64"/>
    </row>
    <row r="707" spans="9:9" x14ac:dyDescent="0.2">
      <c r="I707" s="64"/>
    </row>
    <row r="708" spans="9:9" x14ac:dyDescent="0.2">
      <c r="I708" s="64"/>
    </row>
    <row r="709" spans="9:9" x14ac:dyDescent="0.2">
      <c r="I709" s="64"/>
    </row>
    <row r="710" spans="9:9" x14ac:dyDescent="0.2">
      <c r="I710" s="64"/>
    </row>
    <row r="711" spans="9:9" x14ac:dyDescent="0.2">
      <c r="I711" s="64"/>
    </row>
    <row r="712" spans="9:9" x14ac:dyDescent="0.2">
      <c r="I712" s="64"/>
    </row>
    <row r="713" spans="9:9" x14ac:dyDescent="0.2">
      <c r="I713" s="64"/>
    </row>
    <row r="714" spans="9:9" x14ac:dyDescent="0.2">
      <c r="I714" s="64"/>
    </row>
    <row r="715" spans="9:9" x14ac:dyDescent="0.2">
      <c r="I715" s="64"/>
    </row>
    <row r="716" spans="9:9" x14ac:dyDescent="0.2">
      <c r="I716" s="64"/>
    </row>
    <row r="717" spans="9:9" x14ac:dyDescent="0.2">
      <c r="I717" s="64"/>
    </row>
    <row r="718" spans="9:9" x14ac:dyDescent="0.2">
      <c r="I718" s="64"/>
    </row>
    <row r="719" spans="9:9" x14ac:dyDescent="0.2">
      <c r="I719" s="64"/>
    </row>
    <row r="720" spans="9:9" x14ac:dyDescent="0.2">
      <c r="I720" s="64"/>
    </row>
    <row r="721" spans="9:9" x14ac:dyDescent="0.2">
      <c r="I721" s="64"/>
    </row>
    <row r="722" spans="9:9" x14ac:dyDescent="0.2">
      <c r="I722" s="64"/>
    </row>
    <row r="723" spans="9:9" x14ac:dyDescent="0.2">
      <c r="I723" s="64"/>
    </row>
    <row r="724" spans="9:9" x14ac:dyDescent="0.2">
      <c r="I724" s="64"/>
    </row>
    <row r="725" spans="9:9" x14ac:dyDescent="0.2">
      <c r="I725" s="64"/>
    </row>
    <row r="726" spans="9:9" x14ac:dyDescent="0.2">
      <c r="I726" s="64"/>
    </row>
    <row r="727" spans="9:9" x14ac:dyDescent="0.2">
      <c r="I727" s="64"/>
    </row>
    <row r="728" spans="9:9" x14ac:dyDescent="0.2">
      <c r="I728" s="64"/>
    </row>
    <row r="729" spans="9:9" x14ac:dyDescent="0.2">
      <c r="I729" s="64"/>
    </row>
    <row r="730" spans="9:9" x14ac:dyDescent="0.2">
      <c r="I730" s="64"/>
    </row>
    <row r="731" spans="9:9" x14ac:dyDescent="0.2">
      <c r="I731" s="64"/>
    </row>
    <row r="732" spans="9:9" x14ac:dyDescent="0.2">
      <c r="I732" s="64"/>
    </row>
    <row r="733" spans="9:9" x14ac:dyDescent="0.2">
      <c r="I733" s="64"/>
    </row>
    <row r="734" spans="9:9" x14ac:dyDescent="0.2">
      <c r="I734" s="64"/>
    </row>
    <row r="735" spans="9:9" x14ac:dyDescent="0.2">
      <c r="I735" s="64"/>
    </row>
    <row r="736" spans="9:9" x14ac:dyDescent="0.2">
      <c r="I736" s="64"/>
    </row>
    <row r="737" spans="9:9" x14ac:dyDescent="0.2">
      <c r="I737" s="64"/>
    </row>
    <row r="738" spans="9:9" x14ac:dyDescent="0.2">
      <c r="I738" s="64"/>
    </row>
    <row r="739" spans="9:9" x14ac:dyDescent="0.2">
      <c r="I739" s="64"/>
    </row>
    <row r="740" spans="9:9" x14ac:dyDescent="0.2">
      <c r="I740" s="64"/>
    </row>
    <row r="741" spans="9:9" x14ac:dyDescent="0.2">
      <c r="I741" s="64"/>
    </row>
    <row r="742" spans="9:9" x14ac:dyDescent="0.2">
      <c r="I742" s="64"/>
    </row>
    <row r="743" spans="9:9" x14ac:dyDescent="0.2">
      <c r="I743" s="64"/>
    </row>
    <row r="744" spans="9:9" x14ac:dyDescent="0.2">
      <c r="I744" s="64"/>
    </row>
    <row r="745" spans="9:9" x14ac:dyDescent="0.2">
      <c r="I745" s="64"/>
    </row>
    <row r="746" spans="9:9" x14ac:dyDescent="0.2">
      <c r="I746" s="64"/>
    </row>
    <row r="747" spans="9:9" x14ac:dyDescent="0.2">
      <c r="I747" s="64"/>
    </row>
    <row r="748" spans="9:9" x14ac:dyDescent="0.2">
      <c r="I748" s="64"/>
    </row>
    <row r="749" spans="9:9" x14ac:dyDescent="0.2">
      <c r="I749" s="64"/>
    </row>
    <row r="750" spans="9:9" x14ac:dyDescent="0.2">
      <c r="I750" s="64"/>
    </row>
    <row r="751" spans="9:9" x14ac:dyDescent="0.2">
      <c r="I751" s="64"/>
    </row>
    <row r="752" spans="9:9" x14ac:dyDescent="0.2">
      <c r="I752" s="64"/>
    </row>
    <row r="753" spans="9:9" x14ac:dyDescent="0.2">
      <c r="I753" s="64"/>
    </row>
    <row r="754" spans="9:9" x14ac:dyDescent="0.2">
      <c r="I754" s="64"/>
    </row>
    <row r="755" spans="9:9" x14ac:dyDescent="0.2">
      <c r="I755" s="64"/>
    </row>
    <row r="756" spans="9:9" x14ac:dyDescent="0.2">
      <c r="I756" s="64"/>
    </row>
    <row r="757" spans="9:9" x14ac:dyDescent="0.2">
      <c r="I757" s="64"/>
    </row>
    <row r="758" spans="9:9" x14ac:dyDescent="0.2">
      <c r="I758" s="64"/>
    </row>
    <row r="759" spans="9:9" x14ac:dyDescent="0.2">
      <c r="I759" s="64"/>
    </row>
    <row r="760" spans="9:9" x14ac:dyDescent="0.2">
      <c r="I760" s="64"/>
    </row>
    <row r="761" spans="9:9" x14ac:dyDescent="0.2">
      <c r="I761" s="64"/>
    </row>
    <row r="762" spans="9:9" x14ac:dyDescent="0.2">
      <c r="I762" s="64"/>
    </row>
    <row r="763" spans="9:9" x14ac:dyDescent="0.2">
      <c r="I763" s="64"/>
    </row>
    <row r="764" spans="9:9" x14ac:dyDescent="0.2">
      <c r="I764" s="64"/>
    </row>
    <row r="765" spans="9:9" x14ac:dyDescent="0.2">
      <c r="I765" s="64"/>
    </row>
    <row r="766" spans="9:9" x14ac:dyDescent="0.2">
      <c r="I766" s="64"/>
    </row>
    <row r="767" spans="9:9" x14ac:dyDescent="0.2">
      <c r="I767" s="64"/>
    </row>
    <row r="768" spans="9:9" x14ac:dyDescent="0.2">
      <c r="I768" s="64"/>
    </row>
    <row r="769" spans="9:9" x14ac:dyDescent="0.2">
      <c r="I769" s="64"/>
    </row>
    <row r="770" spans="9:9" x14ac:dyDescent="0.2">
      <c r="I770" s="64"/>
    </row>
    <row r="771" spans="9:9" x14ac:dyDescent="0.2">
      <c r="I771" s="64"/>
    </row>
    <row r="772" spans="9:9" x14ac:dyDescent="0.2">
      <c r="I772" s="64"/>
    </row>
    <row r="773" spans="9:9" x14ac:dyDescent="0.2">
      <c r="I773" s="64"/>
    </row>
    <row r="774" spans="9:9" x14ac:dyDescent="0.2">
      <c r="I774" s="64"/>
    </row>
    <row r="775" spans="9:9" x14ac:dyDescent="0.2">
      <c r="I775" s="64"/>
    </row>
    <row r="776" spans="9:9" x14ac:dyDescent="0.2">
      <c r="I776" s="64"/>
    </row>
    <row r="777" spans="9:9" x14ac:dyDescent="0.2">
      <c r="I777" s="64"/>
    </row>
    <row r="778" spans="9:9" x14ac:dyDescent="0.2">
      <c r="I778" s="64"/>
    </row>
    <row r="779" spans="9:9" x14ac:dyDescent="0.2">
      <c r="I779" s="64"/>
    </row>
    <row r="780" spans="9:9" x14ac:dyDescent="0.2">
      <c r="I780" s="64"/>
    </row>
    <row r="781" spans="9:9" x14ac:dyDescent="0.2">
      <c r="I781" s="64"/>
    </row>
    <row r="782" spans="9:9" x14ac:dyDescent="0.2">
      <c r="I782" s="64"/>
    </row>
    <row r="783" spans="9:9" x14ac:dyDescent="0.2">
      <c r="I783" s="64"/>
    </row>
    <row r="784" spans="9:9" x14ac:dyDescent="0.2">
      <c r="I784" s="64"/>
    </row>
    <row r="785" spans="9:9" x14ac:dyDescent="0.2">
      <c r="I785" s="64"/>
    </row>
    <row r="786" spans="9:9" x14ac:dyDescent="0.2">
      <c r="I786" s="64"/>
    </row>
    <row r="787" spans="9:9" x14ac:dyDescent="0.2">
      <c r="I787" s="64"/>
    </row>
    <row r="788" spans="9:9" x14ac:dyDescent="0.2">
      <c r="I788" s="64"/>
    </row>
    <row r="789" spans="9:9" x14ac:dyDescent="0.2">
      <c r="I789" s="64"/>
    </row>
    <row r="790" spans="9:9" x14ac:dyDescent="0.2">
      <c r="I790" s="64"/>
    </row>
    <row r="791" spans="9:9" x14ac:dyDescent="0.2">
      <c r="I791" s="64"/>
    </row>
    <row r="792" spans="9:9" x14ac:dyDescent="0.2">
      <c r="I792" s="64"/>
    </row>
    <row r="793" spans="9:9" x14ac:dyDescent="0.2">
      <c r="I793" s="64"/>
    </row>
    <row r="794" spans="9:9" x14ac:dyDescent="0.2">
      <c r="I794" s="64"/>
    </row>
    <row r="795" spans="9:9" x14ac:dyDescent="0.2">
      <c r="I795" s="64"/>
    </row>
    <row r="796" spans="9:9" x14ac:dyDescent="0.2">
      <c r="I796" s="64"/>
    </row>
    <row r="797" spans="9:9" x14ac:dyDescent="0.2">
      <c r="I797" s="64"/>
    </row>
    <row r="798" spans="9:9" x14ac:dyDescent="0.2">
      <c r="I798" s="64"/>
    </row>
    <row r="799" spans="9:9" x14ac:dyDescent="0.2">
      <c r="I799" s="64"/>
    </row>
    <row r="800" spans="9:9" x14ac:dyDescent="0.2">
      <c r="I800" s="64"/>
    </row>
    <row r="801" spans="9:9" x14ac:dyDescent="0.2">
      <c r="I801" s="64"/>
    </row>
    <row r="802" spans="9:9" x14ac:dyDescent="0.2">
      <c r="I802" s="64"/>
    </row>
    <row r="803" spans="9:9" x14ac:dyDescent="0.2">
      <c r="I803" s="64"/>
    </row>
    <row r="804" spans="9:9" x14ac:dyDescent="0.2">
      <c r="I804" s="64"/>
    </row>
    <row r="805" spans="9:9" x14ac:dyDescent="0.2">
      <c r="I805" s="64"/>
    </row>
    <row r="806" spans="9:9" x14ac:dyDescent="0.2">
      <c r="I806" s="64"/>
    </row>
    <row r="807" spans="9:9" x14ac:dyDescent="0.2">
      <c r="I807" s="64"/>
    </row>
    <row r="808" spans="9:9" x14ac:dyDescent="0.2">
      <c r="I808" s="64"/>
    </row>
    <row r="809" spans="9:9" x14ac:dyDescent="0.2">
      <c r="I809" s="64"/>
    </row>
    <row r="810" spans="9:9" x14ac:dyDescent="0.2">
      <c r="I810" s="64"/>
    </row>
    <row r="811" spans="9:9" x14ac:dyDescent="0.2">
      <c r="I811" s="64"/>
    </row>
    <row r="812" spans="9:9" x14ac:dyDescent="0.2">
      <c r="I812" s="64"/>
    </row>
    <row r="813" spans="9:9" x14ac:dyDescent="0.2">
      <c r="I813" s="64"/>
    </row>
    <row r="814" spans="9:9" x14ac:dyDescent="0.2">
      <c r="I814" s="64"/>
    </row>
    <row r="815" spans="9:9" x14ac:dyDescent="0.2">
      <c r="I815" s="64"/>
    </row>
    <row r="816" spans="9:9" x14ac:dyDescent="0.2">
      <c r="I816" s="64"/>
    </row>
    <row r="817" spans="9:9" x14ac:dyDescent="0.2">
      <c r="I817" s="64"/>
    </row>
    <row r="818" spans="9:9" x14ac:dyDescent="0.2">
      <c r="I818" s="64"/>
    </row>
    <row r="819" spans="9:9" x14ac:dyDescent="0.2">
      <c r="I819" s="64"/>
    </row>
    <row r="820" spans="9:9" x14ac:dyDescent="0.2">
      <c r="I820" s="64"/>
    </row>
    <row r="821" spans="9:9" x14ac:dyDescent="0.2">
      <c r="I821" s="64"/>
    </row>
    <row r="822" spans="9:9" x14ac:dyDescent="0.2">
      <c r="I822" s="64"/>
    </row>
    <row r="823" spans="9:9" x14ac:dyDescent="0.2">
      <c r="I823" s="64"/>
    </row>
    <row r="824" spans="9:9" x14ac:dyDescent="0.2">
      <c r="I824" s="64"/>
    </row>
    <row r="825" spans="9:9" x14ac:dyDescent="0.2">
      <c r="I825" s="64"/>
    </row>
    <row r="826" spans="9:9" x14ac:dyDescent="0.2">
      <c r="I826" s="64"/>
    </row>
    <row r="827" spans="9:9" x14ac:dyDescent="0.2">
      <c r="I827" s="64"/>
    </row>
    <row r="828" spans="9:9" x14ac:dyDescent="0.2">
      <c r="I828" s="64"/>
    </row>
    <row r="829" spans="9:9" x14ac:dyDescent="0.2">
      <c r="I829" s="64"/>
    </row>
    <row r="830" spans="9:9" x14ac:dyDescent="0.2">
      <c r="I830" s="64"/>
    </row>
    <row r="831" spans="9:9" x14ac:dyDescent="0.2">
      <c r="I831" s="64"/>
    </row>
    <row r="832" spans="9:9" x14ac:dyDescent="0.2">
      <c r="I832" s="64"/>
    </row>
    <row r="833" spans="9:9" x14ac:dyDescent="0.2">
      <c r="I833" s="64"/>
    </row>
    <row r="834" spans="9:9" x14ac:dyDescent="0.2">
      <c r="I834" s="64"/>
    </row>
    <row r="835" spans="9:9" x14ac:dyDescent="0.2">
      <c r="I835" s="64"/>
    </row>
    <row r="836" spans="9:9" x14ac:dyDescent="0.2">
      <c r="I836" s="64"/>
    </row>
    <row r="837" spans="9:9" x14ac:dyDescent="0.2">
      <c r="I837" s="64"/>
    </row>
    <row r="838" spans="9:9" x14ac:dyDescent="0.2">
      <c r="I838" s="64"/>
    </row>
    <row r="839" spans="9:9" x14ac:dyDescent="0.2">
      <c r="I839" s="64"/>
    </row>
    <row r="840" spans="9:9" x14ac:dyDescent="0.2">
      <c r="I840" s="64"/>
    </row>
    <row r="841" spans="9:9" x14ac:dyDescent="0.2">
      <c r="I841" s="64"/>
    </row>
    <row r="842" spans="9:9" x14ac:dyDescent="0.2">
      <c r="I842" s="64"/>
    </row>
    <row r="843" spans="9:9" x14ac:dyDescent="0.2">
      <c r="I843" s="64"/>
    </row>
    <row r="844" spans="9:9" x14ac:dyDescent="0.2">
      <c r="I844" s="64"/>
    </row>
    <row r="845" spans="9:9" x14ac:dyDescent="0.2">
      <c r="I845" s="64"/>
    </row>
    <row r="846" spans="9:9" x14ac:dyDescent="0.2">
      <c r="I846" s="64"/>
    </row>
    <row r="847" spans="9:9" x14ac:dyDescent="0.2">
      <c r="I847" s="64"/>
    </row>
    <row r="848" spans="9:9" x14ac:dyDescent="0.2">
      <c r="I848" s="64"/>
    </row>
    <row r="849" spans="9:9" x14ac:dyDescent="0.2">
      <c r="I849" s="64"/>
    </row>
    <row r="850" spans="9:9" x14ac:dyDescent="0.2">
      <c r="I850" s="64"/>
    </row>
    <row r="851" spans="9:9" x14ac:dyDescent="0.2">
      <c r="I851" s="64"/>
    </row>
    <row r="852" spans="9:9" x14ac:dyDescent="0.2">
      <c r="I852" s="64"/>
    </row>
    <row r="853" spans="9:9" x14ac:dyDescent="0.2">
      <c r="I853" s="64"/>
    </row>
    <row r="854" spans="9:9" x14ac:dyDescent="0.2">
      <c r="I854" s="64"/>
    </row>
    <row r="855" spans="9:9" x14ac:dyDescent="0.2">
      <c r="I855" s="64"/>
    </row>
    <row r="856" spans="9:9" x14ac:dyDescent="0.2">
      <c r="I856" s="64"/>
    </row>
    <row r="857" spans="9:9" x14ac:dyDescent="0.2">
      <c r="I857" s="64"/>
    </row>
    <row r="858" spans="9:9" x14ac:dyDescent="0.2">
      <c r="I858" s="64"/>
    </row>
    <row r="859" spans="9:9" x14ac:dyDescent="0.2">
      <c r="I859" s="64"/>
    </row>
    <row r="860" spans="9:9" x14ac:dyDescent="0.2">
      <c r="I860" s="64"/>
    </row>
    <row r="861" spans="9:9" x14ac:dyDescent="0.2">
      <c r="I861" s="64"/>
    </row>
    <row r="862" spans="9:9" x14ac:dyDescent="0.2">
      <c r="I862" s="64"/>
    </row>
    <row r="863" spans="9:9" x14ac:dyDescent="0.2">
      <c r="I863" s="64"/>
    </row>
    <row r="864" spans="9:9" x14ac:dyDescent="0.2">
      <c r="I864" s="64"/>
    </row>
    <row r="865" spans="9:9" x14ac:dyDescent="0.2">
      <c r="I865" s="64"/>
    </row>
    <row r="866" spans="9:9" x14ac:dyDescent="0.2">
      <c r="I866" s="64"/>
    </row>
    <row r="867" spans="9:9" x14ac:dyDescent="0.2">
      <c r="I867" s="64"/>
    </row>
    <row r="868" spans="9:9" x14ac:dyDescent="0.2">
      <c r="I868" s="64"/>
    </row>
    <row r="869" spans="9:9" x14ac:dyDescent="0.2">
      <c r="I869" s="64"/>
    </row>
    <row r="870" spans="9:9" x14ac:dyDescent="0.2">
      <c r="I870" s="64"/>
    </row>
    <row r="871" spans="9:9" x14ac:dyDescent="0.2">
      <c r="I871" s="64"/>
    </row>
    <row r="872" spans="9:9" x14ac:dyDescent="0.2">
      <c r="I872" s="64"/>
    </row>
    <row r="873" spans="9:9" x14ac:dyDescent="0.2">
      <c r="I873" s="64"/>
    </row>
    <row r="874" spans="9:9" x14ac:dyDescent="0.2">
      <c r="I874" s="64"/>
    </row>
    <row r="875" spans="9:9" x14ac:dyDescent="0.2">
      <c r="I875" s="64"/>
    </row>
    <row r="876" spans="9:9" x14ac:dyDescent="0.2">
      <c r="I876" s="64"/>
    </row>
    <row r="877" spans="9:9" x14ac:dyDescent="0.2">
      <c r="I877" s="64"/>
    </row>
    <row r="878" spans="9:9" x14ac:dyDescent="0.2">
      <c r="I878" s="64"/>
    </row>
    <row r="879" spans="9:9" x14ac:dyDescent="0.2">
      <c r="I879" s="64"/>
    </row>
    <row r="880" spans="9:9" x14ac:dyDescent="0.2">
      <c r="I880" s="64"/>
    </row>
    <row r="881" spans="9:9" x14ac:dyDescent="0.2">
      <c r="I881" s="64"/>
    </row>
    <row r="882" spans="9:9" x14ac:dyDescent="0.2">
      <c r="I882" s="64"/>
    </row>
    <row r="883" spans="9:9" x14ac:dyDescent="0.2">
      <c r="I883" s="64"/>
    </row>
    <row r="884" spans="9:9" x14ac:dyDescent="0.2">
      <c r="I884" s="64"/>
    </row>
    <row r="885" spans="9:9" x14ac:dyDescent="0.2">
      <c r="I885" s="64"/>
    </row>
    <row r="886" spans="9:9" x14ac:dyDescent="0.2">
      <c r="I886" s="64"/>
    </row>
    <row r="887" spans="9:9" x14ac:dyDescent="0.2">
      <c r="I887" s="64"/>
    </row>
    <row r="888" spans="9:9" x14ac:dyDescent="0.2">
      <c r="I888" s="64"/>
    </row>
    <row r="889" spans="9:9" x14ac:dyDescent="0.2">
      <c r="I889" s="64"/>
    </row>
    <row r="890" spans="9:9" x14ac:dyDescent="0.2">
      <c r="I890" s="64"/>
    </row>
    <row r="891" spans="9:9" x14ac:dyDescent="0.2">
      <c r="I891" s="64"/>
    </row>
    <row r="892" spans="9:9" x14ac:dyDescent="0.2">
      <c r="I892" s="64"/>
    </row>
    <row r="893" spans="9:9" x14ac:dyDescent="0.2">
      <c r="I893" s="64"/>
    </row>
    <row r="894" spans="9:9" x14ac:dyDescent="0.2">
      <c r="I894" s="64"/>
    </row>
    <row r="895" spans="9:9" x14ac:dyDescent="0.2">
      <c r="I895" s="64"/>
    </row>
    <row r="896" spans="9:9" x14ac:dyDescent="0.2">
      <c r="I896" s="64"/>
    </row>
    <row r="897" spans="9:9" x14ac:dyDescent="0.2">
      <c r="I897" s="64"/>
    </row>
    <row r="898" spans="9:9" x14ac:dyDescent="0.2">
      <c r="I898" s="64"/>
    </row>
    <row r="899" spans="9:9" x14ac:dyDescent="0.2">
      <c r="I899" s="64"/>
    </row>
    <row r="900" spans="9:9" x14ac:dyDescent="0.2">
      <c r="I900" s="64"/>
    </row>
    <row r="901" spans="9:9" x14ac:dyDescent="0.2">
      <c r="I901" s="64"/>
    </row>
    <row r="902" spans="9:9" x14ac:dyDescent="0.2">
      <c r="I902" s="64"/>
    </row>
    <row r="903" spans="9:9" x14ac:dyDescent="0.2">
      <c r="I903" s="64"/>
    </row>
    <row r="904" spans="9:9" x14ac:dyDescent="0.2">
      <c r="I904" s="64"/>
    </row>
    <row r="905" spans="9:9" x14ac:dyDescent="0.2">
      <c r="I905" s="64"/>
    </row>
    <row r="906" spans="9:9" x14ac:dyDescent="0.2">
      <c r="I906" s="64"/>
    </row>
    <row r="907" spans="9:9" x14ac:dyDescent="0.2">
      <c r="I907" s="64"/>
    </row>
    <row r="908" spans="9:9" x14ac:dyDescent="0.2">
      <c r="I908" s="64"/>
    </row>
    <row r="909" spans="9:9" x14ac:dyDescent="0.2">
      <c r="I909" s="64"/>
    </row>
    <row r="910" spans="9:9" x14ac:dyDescent="0.2">
      <c r="I910" s="64"/>
    </row>
    <row r="911" spans="9:9" x14ac:dyDescent="0.2">
      <c r="I911" s="64"/>
    </row>
    <row r="912" spans="9:9" x14ac:dyDescent="0.2">
      <c r="I912" s="64"/>
    </row>
    <row r="913" spans="9:9" x14ac:dyDescent="0.2">
      <c r="I913" s="64"/>
    </row>
    <row r="914" spans="9:9" x14ac:dyDescent="0.2">
      <c r="I914" s="64"/>
    </row>
    <row r="915" spans="9:9" x14ac:dyDescent="0.2">
      <c r="I915" s="64"/>
    </row>
    <row r="916" spans="9:9" x14ac:dyDescent="0.2">
      <c r="I916" s="64"/>
    </row>
    <row r="917" spans="9:9" x14ac:dyDescent="0.2">
      <c r="I917" s="64"/>
    </row>
    <row r="918" spans="9:9" x14ac:dyDescent="0.2">
      <c r="I918" s="64"/>
    </row>
    <row r="919" spans="9:9" x14ac:dyDescent="0.2">
      <c r="I919" s="64"/>
    </row>
    <row r="920" spans="9:9" x14ac:dyDescent="0.2">
      <c r="I920" s="64"/>
    </row>
    <row r="921" spans="9:9" x14ac:dyDescent="0.2">
      <c r="I921" s="64"/>
    </row>
    <row r="922" spans="9:9" x14ac:dyDescent="0.2">
      <c r="I922" s="64"/>
    </row>
    <row r="923" spans="9:9" x14ac:dyDescent="0.2">
      <c r="I923" s="64"/>
    </row>
    <row r="924" spans="9:9" x14ac:dyDescent="0.2">
      <c r="I924" s="64"/>
    </row>
    <row r="925" spans="9:9" x14ac:dyDescent="0.2">
      <c r="I925" s="64"/>
    </row>
    <row r="926" spans="9:9" x14ac:dyDescent="0.2">
      <c r="I926" s="64"/>
    </row>
    <row r="927" spans="9:9" x14ac:dyDescent="0.2">
      <c r="I927" s="64"/>
    </row>
    <row r="928" spans="9:9" x14ac:dyDescent="0.2">
      <c r="I928" s="64"/>
    </row>
    <row r="929" spans="9:9" x14ac:dyDescent="0.2">
      <c r="I929" s="64"/>
    </row>
    <row r="930" spans="9:9" x14ac:dyDescent="0.2">
      <c r="I930" s="64"/>
    </row>
    <row r="931" spans="9:9" x14ac:dyDescent="0.2">
      <c r="I931" s="64"/>
    </row>
    <row r="932" spans="9:9" x14ac:dyDescent="0.2">
      <c r="I932" s="64"/>
    </row>
    <row r="933" spans="9:9" x14ac:dyDescent="0.2">
      <c r="I933" s="64"/>
    </row>
    <row r="934" spans="9:9" x14ac:dyDescent="0.2">
      <c r="I934" s="64"/>
    </row>
    <row r="935" spans="9:9" x14ac:dyDescent="0.2">
      <c r="I935" s="64"/>
    </row>
    <row r="936" spans="9:9" x14ac:dyDescent="0.2">
      <c r="I936" s="64"/>
    </row>
    <row r="937" spans="9:9" x14ac:dyDescent="0.2">
      <c r="I937" s="64"/>
    </row>
    <row r="938" spans="9:9" x14ac:dyDescent="0.2">
      <c r="I938" s="64"/>
    </row>
    <row r="939" spans="9:9" x14ac:dyDescent="0.2">
      <c r="I939" s="64"/>
    </row>
    <row r="940" spans="9:9" x14ac:dyDescent="0.2">
      <c r="I940" s="64"/>
    </row>
    <row r="941" spans="9:9" x14ac:dyDescent="0.2">
      <c r="I941" s="64"/>
    </row>
    <row r="942" spans="9:9" x14ac:dyDescent="0.2">
      <c r="I942" s="64"/>
    </row>
    <row r="943" spans="9:9" x14ac:dyDescent="0.2">
      <c r="I943" s="64"/>
    </row>
    <row r="944" spans="9:9" x14ac:dyDescent="0.2">
      <c r="I944" s="64"/>
    </row>
    <row r="945" spans="9:9" x14ac:dyDescent="0.2">
      <c r="I945" s="64"/>
    </row>
    <row r="946" spans="9:9" x14ac:dyDescent="0.2">
      <c r="I946" s="64"/>
    </row>
    <row r="947" spans="9:9" x14ac:dyDescent="0.2">
      <c r="I947" s="64"/>
    </row>
    <row r="948" spans="9:9" x14ac:dyDescent="0.2">
      <c r="I948" s="64"/>
    </row>
    <row r="949" spans="9:9" x14ac:dyDescent="0.2">
      <c r="I949" s="64"/>
    </row>
    <row r="950" spans="9:9" x14ac:dyDescent="0.2">
      <c r="I950" s="64"/>
    </row>
    <row r="951" spans="9:9" x14ac:dyDescent="0.2">
      <c r="I951" s="64"/>
    </row>
    <row r="952" spans="9:9" x14ac:dyDescent="0.2">
      <c r="I952" s="64"/>
    </row>
    <row r="953" spans="9:9" x14ac:dyDescent="0.2">
      <c r="I953" s="64"/>
    </row>
    <row r="954" spans="9:9" x14ac:dyDescent="0.2">
      <c r="I954" s="64"/>
    </row>
    <row r="955" spans="9:9" x14ac:dyDescent="0.2">
      <c r="I955" s="64"/>
    </row>
    <row r="956" spans="9:9" x14ac:dyDescent="0.2">
      <c r="I956" s="64"/>
    </row>
    <row r="957" spans="9:9" x14ac:dyDescent="0.2">
      <c r="I957" s="64"/>
    </row>
    <row r="958" spans="9:9" x14ac:dyDescent="0.2">
      <c r="I958" s="64"/>
    </row>
    <row r="959" spans="9:9" x14ac:dyDescent="0.2">
      <c r="I959" s="64"/>
    </row>
    <row r="960" spans="9:9" x14ac:dyDescent="0.2">
      <c r="I960" s="64"/>
    </row>
    <row r="961" spans="9:9" x14ac:dyDescent="0.2">
      <c r="I961" s="64"/>
    </row>
    <row r="962" spans="9:9" x14ac:dyDescent="0.2">
      <c r="I962" s="64"/>
    </row>
    <row r="963" spans="9:9" x14ac:dyDescent="0.2">
      <c r="I963" s="64"/>
    </row>
    <row r="964" spans="9:9" x14ac:dyDescent="0.2">
      <c r="I964" s="64"/>
    </row>
    <row r="965" spans="9:9" x14ac:dyDescent="0.2">
      <c r="I965" s="64"/>
    </row>
    <row r="966" spans="9:9" x14ac:dyDescent="0.2">
      <c r="I966" s="64"/>
    </row>
    <row r="967" spans="9:9" x14ac:dyDescent="0.2">
      <c r="I967" s="64"/>
    </row>
    <row r="968" spans="9:9" x14ac:dyDescent="0.2">
      <c r="I968" s="64"/>
    </row>
    <row r="969" spans="9:9" x14ac:dyDescent="0.2">
      <c r="I969" s="64"/>
    </row>
    <row r="970" spans="9:9" x14ac:dyDescent="0.2">
      <c r="I970" s="64"/>
    </row>
    <row r="971" spans="9:9" x14ac:dyDescent="0.2">
      <c r="I971" s="64"/>
    </row>
    <row r="972" spans="9:9" x14ac:dyDescent="0.2">
      <c r="I972" s="64"/>
    </row>
    <row r="973" spans="9:9" x14ac:dyDescent="0.2">
      <c r="I973" s="64"/>
    </row>
    <row r="974" spans="9:9" x14ac:dyDescent="0.2">
      <c r="I974" s="64"/>
    </row>
    <row r="975" spans="9:9" x14ac:dyDescent="0.2">
      <c r="I975" s="64"/>
    </row>
    <row r="976" spans="9:9" x14ac:dyDescent="0.2">
      <c r="I976" s="64"/>
    </row>
    <row r="977" spans="9:9" x14ac:dyDescent="0.2">
      <c r="I977" s="64"/>
    </row>
    <row r="978" spans="9:9" x14ac:dyDescent="0.2">
      <c r="I978" s="64"/>
    </row>
    <row r="979" spans="9:9" x14ac:dyDescent="0.2">
      <c r="I979" s="64"/>
    </row>
    <row r="980" spans="9:9" x14ac:dyDescent="0.2">
      <c r="I980" s="64"/>
    </row>
    <row r="981" spans="9:9" x14ac:dyDescent="0.2">
      <c r="I981" s="64"/>
    </row>
    <row r="982" spans="9:9" x14ac:dyDescent="0.2">
      <c r="I982" s="64"/>
    </row>
    <row r="983" spans="9:9" x14ac:dyDescent="0.2">
      <c r="I983" s="64"/>
    </row>
    <row r="984" spans="9:9" x14ac:dyDescent="0.2">
      <c r="I984" s="64"/>
    </row>
    <row r="985" spans="9:9" x14ac:dyDescent="0.2">
      <c r="I985" s="64"/>
    </row>
    <row r="986" spans="9:9" x14ac:dyDescent="0.2">
      <c r="I986" s="64"/>
    </row>
    <row r="987" spans="9:9" x14ac:dyDescent="0.2">
      <c r="I987" s="64"/>
    </row>
    <row r="988" spans="9:9" x14ac:dyDescent="0.2">
      <c r="I988" s="64"/>
    </row>
    <row r="989" spans="9:9" x14ac:dyDescent="0.2">
      <c r="I989" s="64"/>
    </row>
    <row r="990" spans="9:9" x14ac:dyDescent="0.2">
      <c r="I990" s="64"/>
    </row>
    <row r="991" spans="9:9" x14ac:dyDescent="0.2">
      <c r="I991" s="64"/>
    </row>
    <row r="992" spans="9:9" x14ac:dyDescent="0.2">
      <c r="I992" s="64"/>
    </row>
    <row r="993" spans="9:9" x14ac:dyDescent="0.2">
      <c r="I993" s="64"/>
    </row>
    <row r="994" spans="9:9" x14ac:dyDescent="0.2">
      <c r="I994" s="64"/>
    </row>
    <row r="995" spans="9:9" x14ac:dyDescent="0.2">
      <c r="I995" s="64"/>
    </row>
    <row r="996" spans="9:9" x14ac:dyDescent="0.2">
      <c r="I996" s="64"/>
    </row>
    <row r="997" spans="9:9" x14ac:dyDescent="0.2">
      <c r="I997" s="64"/>
    </row>
    <row r="998" spans="9:9" x14ac:dyDescent="0.2">
      <c r="I998" s="64"/>
    </row>
    <row r="999" spans="9:9" x14ac:dyDescent="0.2">
      <c r="I999" s="64"/>
    </row>
    <row r="1000" spans="9:9" x14ac:dyDescent="0.2">
      <c r="I1000" s="64"/>
    </row>
  </sheetData>
  <sheetProtection formatCells="0" selectLockedCells="1"/>
  <phoneticPr fontId="2" type="noConversion"/>
  <dataValidations count="2">
    <dataValidation type="date" allowBlank="1" showInputMessage="1" showErrorMessage="1" sqref="P1:P2 P4:P65536" xr:uid="{00000000-0002-0000-1000-000000000000}">
      <formula1>39539</formula1>
      <formula2>39994</formula2>
    </dataValidation>
    <dataValidation type="list" allowBlank="1" showInputMessage="1" showErrorMessage="1" sqref="I2:I1000" xr:uid="{00000000-0002-0000-1000-000001000000}">
      <formula1>cat_of_devt_list</formula1>
    </dataValidation>
  </dataValidations>
  <printOptions gridLines="1"/>
  <pageMargins left="0.11811023622047245" right="0.11811023622047245" top="0.98425196850393704" bottom="0.98425196850393704" header="0.51181102362204722" footer="0.51181102362204722"/>
  <pageSetup paperSize="8" scale="10" fitToWidth="2" orientation="landscape"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21"/>
  <sheetViews>
    <sheetView zoomScaleNormal="100" workbookViewId="0">
      <pane ySplit="5" topLeftCell="A61" activePane="bottomLeft" state="frozen"/>
      <selection activeCell="F1" sqref="F1"/>
      <selection pane="bottomLeft" activeCell="A61" sqref="A61"/>
    </sheetView>
  </sheetViews>
  <sheetFormatPr defaultRowHeight="12.75" x14ac:dyDescent="0.2"/>
  <cols>
    <col min="1" max="1" width="20.7109375" style="197" customWidth="1"/>
    <col min="2" max="2" width="17.5703125" style="198" bestFit="1" customWidth="1"/>
    <col min="3" max="3" width="33.42578125" style="197" customWidth="1"/>
    <col min="4" max="4" width="35" style="197" customWidth="1"/>
    <col min="5" max="5" width="17.5703125" style="198" customWidth="1"/>
    <col min="6" max="6" width="13.85546875" style="198" bestFit="1" customWidth="1"/>
    <col min="7" max="7" width="26.140625" style="200" customWidth="1"/>
    <col min="8" max="8" width="16.85546875" style="199" customWidth="1"/>
    <col min="9" max="9" width="12.28515625" style="339" bestFit="1" customWidth="1"/>
    <col min="10" max="10" width="11.42578125" style="830" customWidth="1"/>
    <col min="11" max="11" width="10.7109375" style="830" customWidth="1"/>
    <col min="12" max="12" width="23.42578125" style="754" bestFit="1" customWidth="1"/>
    <col min="13" max="13" width="16" style="197" bestFit="1" customWidth="1"/>
    <col min="14" max="14" width="18.85546875" style="197" bestFit="1" customWidth="1"/>
    <col min="15" max="15" width="16.42578125" style="197" bestFit="1" customWidth="1"/>
    <col min="16" max="16" width="15.7109375" style="197" bestFit="1" customWidth="1"/>
    <col min="17" max="17" width="17.7109375" style="197" bestFit="1" customWidth="1"/>
    <col min="18" max="18" width="11.85546875" style="197" bestFit="1" customWidth="1"/>
    <col min="19" max="16384" width="9.140625" style="197"/>
  </cols>
  <sheetData>
    <row r="1" spans="1:18" s="198" customFormat="1" ht="32.25" customHeight="1" x14ac:dyDescent="0.2">
      <c r="A1" s="908" t="s">
        <v>0</v>
      </c>
      <c r="B1" s="909"/>
      <c r="C1" s="909"/>
      <c r="D1" s="909"/>
      <c r="E1" s="909"/>
      <c r="F1" s="909"/>
      <c r="G1" s="909"/>
      <c r="H1" s="909"/>
      <c r="I1" s="909"/>
      <c r="J1" s="909"/>
      <c r="K1" s="909"/>
      <c r="L1" s="909"/>
      <c r="M1" s="909"/>
      <c r="N1" s="909"/>
      <c r="O1" s="909"/>
      <c r="P1" s="909"/>
      <c r="Q1" s="909"/>
      <c r="R1" s="909"/>
    </row>
    <row r="2" spans="1:18" s="198" customFormat="1" ht="49.5" customHeight="1" thickBot="1" x14ac:dyDescent="0.25">
      <c r="A2" s="906" t="s">
        <v>1</v>
      </c>
      <c r="B2" s="907"/>
      <c r="C2" s="907"/>
      <c r="D2" s="907"/>
      <c r="E2" s="907"/>
      <c r="F2" s="907"/>
      <c r="G2" s="907"/>
      <c r="H2" s="907"/>
      <c r="I2" s="906" t="s">
        <v>2</v>
      </c>
      <c r="J2" s="907"/>
      <c r="K2" s="907"/>
      <c r="L2" s="907"/>
      <c r="M2" s="907"/>
      <c r="N2" s="907"/>
      <c r="O2" s="907"/>
      <c r="P2" s="907"/>
      <c r="Q2" s="907"/>
      <c r="R2" s="907"/>
    </row>
    <row r="3" spans="1:18" s="278" customFormat="1" ht="18" customHeight="1" x14ac:dyDescent="0.2">
      <c r="A3" s="902" t="s">
        <v>3</v>
      </c>
      <c r="B3" s="903"/>
      <c r="C3" s="903"/>
      <c r="D3" s="903"/>
      <c r="E3" s="904"/>
      <c r="F3" s="902" t="s">
        <v>4</v>
      </c>
      <c r="G3" s="903"/>
      <c r="H3" s="903"/>
      <c r="I3" s="903"/>
      <c r="J3" s="903"/>
      <c r="K3" s="903"/>
      <c r="L3" s="359"/>
      <c r="M3" s="902" t="s">
        <v>5</v>
      </c>
      <c r="N3" s="903"/>
      <c r="O3" s="903"/>
      <c r="P3" s="903"/>
      <c r="Q3" s="903"/>
      <c r="R3" s="904"/>
    </row>
    <row r="4" spans="1:18" s="372" customFormat="1" x14ac:dyDescent="0.2">
      <c r="A4" s="905" t="s">
        <v>6</v>
      </c>
      <c r="B4" s="905" t="s">
        <v>7</v>
      </c>
      <c r="C4" s="905" t="s">
        <v>8</v>
      </c>
      <c r="D4" s="905" t="s">
        <v>9</v>
      </c>
      <c r="E4" s="905" t="s">
        <v>10</v>
      </c>
      <c r="F4" s="910" t="s">
        <v>11</v>
      </c>
      <c r="G4" s="905" t="s">
        <v>12</v>
      </c>
      <c r="H4" s="892" t="s">
        <v>13</v>
      </c>
      <c r="I4" s="905" t="s">
        <v>14</v>
      </c>
      <c r="J4" s="905"/>
      <c r="K4" s="905"/>
      <c r="L4" s="892" t="s">
        <v>15</v>
      </c>
      <c r="M4" s="887" t="s">
        <v>16</v>
      </c>
      <c r="N4" s="887" t="s">
        <v>17</v>
      </c>
      <c r="O4" s="887" t="s">
        <v>18</v>
      </c>
      <c r="P4" s="887" t="s">
        <v>19</v>
      </c>
      <c r="Q4" s="887" t="s">
        <v>20</v>
      </c>
      <c r="R4" s="889" t="s">
        <v>21</v>
      </c>
    </row>
    <row r="5" spans="1:18" s="372" customFormat="1" ht="25.5" x14ac:dyDescent="0.2">
      <c r="A5" s="905"/>
      <c r="B5" s="905"/>
      <c r="C5" s="905"/>
      <c r="D5" s="905"/>
      <c r="E5" s="905"/>
      <c r="F5" s="910"/>
      <c r="G5" s="905"/>
      <c r="H5" s="892"/>
      <c r="I5" s="467" t="s">
        <v>22</v>
      </c>
      <c r="J5" s="468" t="s">
        <v>23</v>
      </c>
      <c r="K5" s="468" t="s">
        <v>24</v>
      </c>
      <c r="L5" s="892"/>
      <c r="M5" s="888"/>
      <c r="N5" s="888"/>
      <c r="O5" s="888"/>
      <c r="P5" s="888"/>
      <c r="Q5" s="888"/>
      <c r="R5" s="890"/>
    </row>
    <row r="6" spans="1:18" s="453" customFormat="1" ht="15.75" x14ac:dyDescent="0.2">
      <c r="A6" s="491" t="s">
        <v>25</v>
      </c>
      <c r="B6" s="491"/>
      <c r="C6" s="491"/>
      <c r="D6" s="491"/>
      <c r="E6" s="491"/>
      <c r="F6" s="491"/>
      <c r="G6" s="491"/>
      <c r="H6" s="491"/>
      <c r="I6" s="491"/>
      <c r="J6" s="815"/>
      <c r="K6" s="815"/>
      <c r="L6" s="840"/>
      <c r="M6" s="517"/>
      <c r="N6" s="517"/>
      <c r="O6" s="517"/>
      <c r="P6" s="517"/>
      <c r="Q6" s="517"/>
      <c r="R6" s="517"/>
    </row>
    <row r="7" spans="1:18" s="278" customFormat="1" ht="28.5" customHeight="1" x14ac:dyDescent="0.2">
      <c r="A7" s="352" t="s">
        <v>163</v>
      </c>
      <c r="B7" s="243">
        <v>44712</v>
      </c>
      <c r="C7" s="190" t="s">
        <v>164</v>
      </c>
      <c r="D7" s="190" t="s">
        <v>165</v>
      </c>
      <c r="E7" s="352" t="s">
        <v>166</v>
      </c>
      <c r="F7" s="374">
        <v>11200</v>
      </c>
      <c r="G7" s="343" t="s">
        <v>167</v>
      </c>
      <c r="H7" s="285">
        <v>11200</v>
      </c>
      <c r="I7" s="341">
        <v>11200</v>
      </c>
      <c r="J7" s="245">
        <v>43396</v>
      </c>
      <c r="K7" s="286">
        <v>883666</v>
      </c>
      <c r="L7" s="285">
        <f t="shared" ref="L7:L13" si="0">F7-H7</f>
        <v>0</v>
      </c>
      <c r="M7" s="190"/>
      <c r="N7" s="352"/>
      <c r="O7" s="352"/>
      <c r="P7" s="352"/>
      <c r="Q7" s="352"/>
      <c r="R7" s="352"/>
    </row>
    <row r="8" spans="1:18" s="278" customFormat="1" x14ac:dyDescent="0.2">
      <c r="A8" s="932" t="s">
        <v>168</v>
      </c>
      <c r="B8" s="934">
        <v>44611</v>
      </c>
      <c r="C8" s="932" t="s">
        <v>164</v>
      </c>
      <c r="D8" s="936" t="s">
        <v>169</v>
      </c>
      <c r="E8" s="932" t="s">
        <v>170</v>
      </c>
      <c r="F8" s="938">
        <v>46597.49</v>
      </c>
      <c r="G8" s="940" t="s">
        <v>171</v>
      </c>
      <c r="H8" s="285">
        <v>33600</v>
      </c>
      <c r="I8" s="341">
        <v>33600</v>
      </c>
      <c r="J8" s="245">
        <v>43718</v>
      </c>
      <c r="K8" s="286">
        <v>1005015</v>
      </c>
      <c r="L8" s="942">
        <f>F8-H8-H9</f>
        <v>0</v>
      </c>
      <c r="M8" s="190"/>
      <c r="N8" s="352"/>
      <c r="O8" s="352"/>
      <c r="P8" s="352"/>
      <c r="Q8" s="352"/>
      <c r="R8" s="352"/>
    </row>
    <row r="9" spans="1:18" s="278" customFormat="1" x14ac:dyDescent="0.2">
      <c r="A9" s="933"/>
      <c r="B9" s="935"/>
      <c r="C9" s="933"/>
      <c r="D9" s="937"/>
      <c r="E9" s="933"/>
      <c r="F9" s="939"/>
      <c r="G9" s="941"/>
      <c r="H9" s="285">
        <v>12997.49</v>
      </c>
      <c r="I9" s="341">
        <v>12997.49</v>
      </c>
      <c r="J9" s="245">
        <v>44396</v>
      </c>
      <c r="K9" s="286">
        <v>1258148</v>
      </c>
      <c r="L9" s="943"/>
      <c r="M9" s="190"/>
      <c r="N9" s="352"/>
      <c r="O9" s="352"/>
      <c r="P9" s="352"/>
      <c r="Q9" s="352"/>
      <c r="R9" s="352"/>
    </row>
    <row r="10" spans="1:18" s="225" customFormat="1" x14ac:dyDescent="0.2">
      <c r="A10" s="221" t="s">
        <v>172</v>
      </c>
      <c r="B10" s="171">
        <v>44660</v>
      </c>
      <c r="C10" s="217" t="s">
        <v>164</v>
      </c>
      <c r="D10" s="217" t="s">
        <v>173</v>
      </c>
      <c r="E10" s="221" t="s">
        <v>174</v>
      </c>
      <c r="F10" s="222">
        <v>22400</v>
      </c>
      <c r="G10" s="216" t="s">
        <v>175</v>
      </c>
      <c r="H10" s="223">
        <v>12184.45</v>
      </c>
      <c r="I10" s="337">
        <v>12184.45</v>
      </c>
      <c r="J10" s="172">
        <v>43606</v>
      </c>
      <c r="K10" s="224">
        <v>956723</v>
      </c>
      <c r="L10" s="285">
        <f t="shared" si="0"/>
        <v>10215.549999999999</v>
      </c>
      <c r="M10" s="217"/>
      <c r="N10" s="221"/>
      <c r="O10" s="221"/>
      <c r="P10" s="221"/>
      <c r="Q10" s="221"/>
      <c r="R10" s="221"/>
    </row>
    <row r="11" spans="1:18" s="278" customFormat="1" x14ac:dyDescent="0.2">
      <c r="A11" s="352" t="s">
        <v>176</v>
      </c>
      <c r="B11" s="243">
        <v>44669</v>
      </c>
      <c r="C11" s="190" t="s">
        <v>177</v>
      </c>
      <c r="D11" s="190" t="s">
        <v>178</v>
      </c>
      <c r="E11" s="352" t="s">
        <v>179</v>
      </c>
      <c r="F11" s="340">
        <v>11200</v>
      </c>
      <c r="G11" s="343" t="s">
        <v>180</v>
      </c>
      <c r="H11" s="285">
        <v>11200</v>
      </c>
      <c r="I11" s="341">
        <v>11200</v>
      </c>
      <c r="J11" s="245">
        <v>43210</v>
      </c>
      <c r="K11" s="286">
        <v>813434</v>
      </c>
      <c r="L11" s="285">
        <f t="shared" si="0"/>
        <v>0</v>
      </c>
      <c r="M11" s="190"/>
      <c r="N11" s="352"/>
      <c r="O11" s="352"/>
      <c r="P11" s="352"/>
      <c r="Q11" s="352"/>
      <c r="R11" s="352"/>
    </row>
    <row r="12" spans="1:18" s="225" customFormat="1" x14ac:dyDescent="0.2">
      <c r="A12" s="221" t="s">
        <v>181</v>
      </c>
      <c r="B12" s="171">
        <v>44677</v>
      </c>
      <c r="C12" s="217" t="s">
        <v>164</v>
      </c>
      <c r="D12" s="217" t="s">
        <v>182</v>
      </c>
      <c r="E12" s="221" t="s">
        <v>183</v>
      </c>
      <c r="F12" s="222">
        <v>22400</v>
      </c>
      <c r="G12" s="216" t="s">
        <v>175</v>
      </c>
      <c r="H12" s="223"/>
      <c r="I12" s="337"/>
      <c r="J12" s="224"/>
      <c r="K12" s="224"/>
      <c r="L12" s="285">
        <f t="shared" si="0"/>
        <v>22400</v>
      </c>
      <c r="M12" s="217"/>
      <c r="N12" s="221"/>
      <c r="O12" s="221"/>
      <c r="P12" s="221"/>
      <c r="Q12" s="221"/>
      <c r="R12" s="221"/>
    </row>
    <row r="13" spans="1:18" s="278" customFormat="1" ht="25.5" x14ac:dyDescent="0.2">
      <c r="A13" s="352" t="s">
        <v>184</v>
      </c>
      <c r="B13" s="243">
        <v>44730</v>
      </c>
      <c r="C13" s="343" t="s">
        <v>185</v>
      </c>
      <c r="D13" s="190" t="s">
        <v>186</v>
      </c>
      <c r="E13" s="352" t="s">
        <v>187</v>
      </c>
      <c r="F13" s="340">
        <v>785894.2</v>
      </c>
      <c r="G13" s="343" t="s">
        <v>188</v>
      </c>
      <c r="H13" s="285">
        <v>785894.2</v>
      </c>
      <c r="I13" s="341">
        <v>785894.2</v>
      </c>
      <c r="J13" s="245">
        <v>44357</v>
      </c>
      <c r="K13" s="286">
        <v>1247084</v>
      </c>
      <c r="L13" s="285">
        <f t="shared" si="0"/>
        <v>0</v>
      </c>
      <c r="M13" s="190"/>
      <c r="N13" s="352"/>
      <c r="O13" s="352"/>
      <c r="P13" s="352"/>
      <c r="Q13" s="352"/>
      <c r="R13" s="352"/>
    </row>
    <row r="14" spans="1:18" s="278" customFormat="1" x14ac:dyDescent="0.2">
      <c r="A14" s="352" t="s">
        <v>189</v>
      </c>
      <c r="B14" s="243">
        <v>44697</v>
      </c>
      <c r="C14" s="190" t="s">
        <v>190</v>
      </c>
      <c r="D14" s="190" t="s">
        <v>191</v>
      </c>
      <c r="E14" s="352" t="s">
        <v>192</v>
      </c>
      <c r="F14" s="342">
        <v>56000</v>
      </c>
      <c r="G14" s="343" t="s">
        <v>175</v>
      </c>
      <c r="H14" s="285">
        <v>58679.1</v>
      </c>
      <c r="I14" s="341">
        <v>58679.1</v>
      </c>
      <c r="J14" s="245">
        <v>43717</v>
      </c>
      <c r="K14" s="286">
        <v>1004488</v>
      </c>
      <c r="L14" s="285"/>
      <c r="M14" s="190"/>
      <c r="N14" s="352"/>
      <c r="O14" s="352"/>
      <c r="P14" s="352"/>
      <c r="Q14" s="352"/>
      <c r="R14" s="352"/>
    </row>
    <row r="15" spans="1:18" s="278" customFormat="1" x14ac:dyDescent="0.2">
      <c r="A15" s="932" t="s">
        <v>193</v>
      </c>
      <c r="B15" s="934">
        <v>44774</v>
      </c>
      <c r="C15" s="940" t="s">
        <v>194</v>
      </c>
      <c r="D15" s="932" t="s">
        <v>195</v>
      </c>
      <c r="E15" s="932" t="s">
        <v>196</v>
      </c>
      <c r="F15" s="938">
        <v>12184.43</v>
      </c>
      <c r="G15" s="940" t="s">
        <v>180</v>
      </c>
      <c r="H15" s="285">
        <v>850.07</v>
      </c>
      <c r="I15" s="341">
        <v>850.07</v>
      </c>
      <c r="J15" s="245">
        <v>43377</v>
      </c>
      <c r="K15" s="286">
        <v>879105</v>
      </c>
      <c r="L15" s="942">
        <f>F15-H15-H16</f>
        <v>0</v>
      </c>
      <c r="M15" s="190"/>
      <c r="N15" s="352"/>
      <c r="O15" s="352"/>
      <c r="P15" s="352"/>
      <c r="Q15" s="352"/>
      <c r="R15" s="352"/>
    </row>
    <row r="16" spans="1:18" s="278" customFormat="1" x14ac:dyDescent="0.2">
      <c r="A16" s="933"/>
      <c r="B16" s="935"/>
      <c r="C16" s="941"/>
      <c r="D16" s="933"/>
      <c r="E16" s="933"/>
      <c r="F16" s="939"/>
      <c r="G16" s="941"/>
      <c r="H16" s="285">
        <v>11334.36</v>
      </c>
      <c r="I16" s="341">
        <v>11334.36</v>
      </c>
      <c r="J16" s="245">
        <v>43595</v>
      </c>
      <c r="K16" s="286">
        <v>953905</v>
      </c>
      <c r="L16" s="943"/>
      <c r="M16" s="190"/>
      <c r="N16" s="352"/>
      <c r="O16" s="352"/>
      <c r="P16" s="352"/>
      <c r="Q16" s="352"/>
      <c r="R16" s="352"/>
    </row>
    <row r="17" spans="1:18" s="278" customFormat="1" x14ac:dyDescent="0.2">
      <c r="A17" s="352" t="s">
        <v>197</v>
      </c>
      <c r="B17" s="243">
        <v>44829</v>
      </c>
      <c r="C17" s="343" t="s">
        <v>198</v>
      </c>
      <c r="D17" s="190" t="s">
        <v>199</v>
      </c>
      <c r="E17" s="352" t="s">
        <v>200</v>
      </c>
      <c r="F17" s="340">
        <v>28335.9</v>
      </c>
      <c r="G17" s="343" t="s">
        <v>201</v>
      </c>
      <c r="H17" s="285">
        <v>28335.9</v>
      </c>
      <c r="I17" s="341">
        <v>28335.9</v>
      </c>
      <c r="J17" s="245">
        <v>43440</v>
      </c>
      <c r="K17" s="286">
        <v>894821</v>
      </c>
      <c r="L17" s="285">
        <f>F17-H17</f>
        <v>0</v>
      </c>
      <c r="M17" s="190"/>
      <c r="N17" s="352"/>
      <c r="O17" s="352"/>
      <c r="P17" s="352"/>
      <c r="Q17" s="352"/>
      <c r="R17" s="352"/>
    </row>
    <row r="18" spans="1:18" s="278" customFormat="1" x14ac:dyDescent="0.2">
      <c r="A18" s="352" t="s">
        <v>202</v>
      </c>
      <c r="B18" s="243">
        <v>44886</v>
      </c>
      <c r="C18" s="343" t="s">
        <v>194</v>
      </c>
      <c r="D18" s="190" t="s">
        <v>203</v>
      </c>
      <c r="E18" s="352" t="s">
        <v>204</v>
      </c>
      <c r="F18" s="375">
        <v>12143.18</v>
      </c>
      <c r="G18" s="343" t="s">
        <v>201</v>
      </c>
      <c r="H18" s="285">
        <v>12184.43</v>
      </c>
      <c r="I18" s="341">
        <v>12184.43</v>
      </c>
      <c r="J18" s="245">
        <v>43644</v>
      </c>
      <c r="K18" s="286">
        <v>965953</v>
      </c>
      <c r="L18" s="285"/>
      <c r="M18" s="190"/>
      <c r="N18" s="352"/>
      <c r="O18" s="352"/>
      <c r="P18" s="352"/>
      <c r="Q18" s="352"/>
      <c r="R18" s="352"/>
    </row>
    <row r="19" spans="1:18" s="278" customFormat="1" ht="25.5" x14ac:dyDescent="0.2">
      <c r="A19" s="352" t="s">
        <v>205</v>
      </c>
      <c r="B19" s="243">
        <v>44962</v>
      </c>
      <c r="C19" s="343" t="s">
        <v>206</v>
      </c>
      <c r="D19" s="190" t="s">
        <v>207</v>
      </c>
      <c r="E19" s="352" t="s">
        <v>208</v>
      </c>
      <c r="F19" s="340">
        <v>64322.49</v>
      </c>
      <c r="G19" s="343" t="s">
        <v>209</v>
      </c>
      <c r="H19" s="285">
        <v>64322.49</v>
      </c>
      <c r="I19" s="341" t="s">
        <v>210</v>
      </c>
      <c r="J19" s="245" t="s">
        <v>211</v>
      </c>
      <c r="K19" s="286" t="s">
        <v>212</v>
      </c>
      <c r="L19" s="285">
        <f>F19-H19</f>
        <v>0</v>
      </c>
      <c r="M19" s="190"/>
      <c r="N19" s="352"/>
      <c r="O19" s="352"/>
      <c r="P19" s="352"/>
      <c r="Q19" s="352"/>
      <c r="R19" s="352"/>
    </row>
    <row r="20" spans="1:18" s="225" customFormat="1" x14ac:dyDescent="0.2">
      <c r="A20" s="221" t="s">
        <v>213</v>
      </c>
      <c r="B20" s="171">
        <v>44766</v>
      </c>
      <c r="C20" s="216" t="s">
        <v>206</v>
      </c>
      <c r="D20" s="217" t="s">
        <v>214</v>
      </c>
      <c r="E20" s="221" t="s">
        <v>215</v>
      </c>
      <c r="F20" s="222">
        <v>12184.44</v>
      </c>
      <c r="G20" s="216" t="s">
        <v>216</v>
      </c>
      <c r="H20" s="223"/>
      <c r="I20" s="337"/>
      <c r="J20" s="224"/>
      <c r="K20" s="224"/>
      <c r="L20" s="285">
        <f>F20-H20</f>
        <v>12184.44</v>
      </c>
      <c r="M20" s="217"/>
      <c r="N20" s="221"/>
      <c r="O20" s="221"/>
      <c r="P20" s="221"/>
      <c r="Q20" s="221"/>
      <c r="R20" s="221"/>
    </row>
    <row r="21" spans="1:18" s="278" customFormat="1" x14ac:dyDescent="0.2">
      <c r="A21" s="352" t="s">
        <v>217</v>
      </c>
      <c r="B21" s="243">
        <v>44962</v>
      </c>
      <c r="C21" s="343" t="s">
        <v>206</v>
      </c>
      <c r="D21" s="190" t="s">
        <v>218</v>
      </c>
      <c r="E21" s="352" t="s">
        <v>219</v>
      </c>
      <c r="F21" s="340">
        <v>12184.44</v>
      </c>
      <c r="G21" s="343" t="s">
        <v>216</v>
      </c>
      <c r="H21" s="285">
        <v>12616.01</v>
      </c>
      <c r="I21" s="341">
        <v>12616.01</v>
      </c>
      <c r="J21" s="245">
        <v>43753</v>
      </c>
      <c r="K21" s="286">
        <v>1020500</v>
      </c>
      <c r="L21" s="285"/>
      <c r="M21" s="190"/>
      <c r="N21" s="352"/>
      <c r="O21" s="352"/>
      <c r="P21" s="352"/>
      <c r="Q21" s="352"/>
      <c r="R21" s="352"/>
    </row>
    <row r="22" spans="1:18" s="225" customFormat="1" x14ac:dyDescent="0.2">
      <c r="A22" s="221" t="s">
        <v>220</v>
      </c>
      <c r="B22" s="171">
        <v>44907</v>
      </c>
      <c r="C22" s="216" t="s">
        <v>221</v>
      </c>
      <c r="D22" s="217" t="s">
        <v>222</v>
      </c>
      <c r="E22" s="221" t="s">
        <v>223</v>
      </c>
      <c r="F22" s="222">
        <v>24368.880000000001</v>
      </c>
      <c r="G22" s="216" t="s">
        <v>224</v>
      </c>
      <c r="H22" s="223"/>
      <c r="I22" s="337"/>
      <c r="J22" s="224"/>
      <c r="K22" s="224"/>
      <c r="L22" s="285">
        <f>F22-H22</f>
        <v>24368.880000000001</v>
      </c>
      <c r="M22" s="217"/>
      <c r="N22" s="221"/>
      <c r="O22" s="221"/>
      <c r="P22" s="221"/>
      <c r="Q22" s="221"/>
      <c r="R22" s="221"/>
    </row>
    <row r="23" spans="1:18" s="278" customFormat="1" x14ac:dyDescent="0.2">
      <c r="A23" s="352" t="s">
        <v>225</v>
      </c>
      <c r="B23" s="243">
        <v>44983</v>
      </c>
      <c r="C23" s="343" t="s">
        <v>206</v>
      </c>
      <c r="D23" s="190" t="s">
        <v>226</v>
      </c>
      <c r="E23" s="352" t="s">
        <v>227</v>
      </c>
      <c r="F23" s="340">
        <v>12184.44</v>
      </c>
      <c r="G23" s="343" t="s">
        <v>228</v>
      </c>
      <c r="H23" s="285">
        <v>12184.44</v>
      </c>
      <c r="I23" s="341">
        <v>12184.44</v>
      </c>
      <c r="J23" s="245">
        <v>43690</v>
      </c>
      <c r="K23" s="286">
        <v>988975</v>
      </c>
      <c r="L23" s="285">
        <f t="shared" ref="L23:L33" si="1">F23-H23</f>
        <v>0</v>
      </c>
      <c r="M23" s="190"/>
      <c r="N23" s="352"/>
      <c r="O23" s="352"/>
      <c r="P23" s="352"/>
      <c r="Q23" s="352"/>
      <c r="R23" s="352"/>
    </row>
    <row r="24" spans="1:18" s="278" customFormat="1" x14ac:dyDescent="0.2">
      <c r="A24" s="352" t="s">
        <v>229</v>
      </c>
      <c r="B24" s="243">
        <v>44900</v>
      </c>
      <c r="C24" s="343" t="s">
        <v>206</v>
      </c>
      <c r="D24" s="190" t="s">
        <v>230</v>
      </c>
      <c r="E24" s="352" t="s">
        <v>231</v>
      </c>
      <c r="F24" s="340">
        <v>0</v>
      </c>
      <c r="G24" s="343" t="s">
        <v>232</v>
      </c>
      <c r="H24" s="285"/>
      <c r="I24" s="341"/>
      <c r="J24" s="286"/>
      <c r="K24" s="286"/>
      <c r="L24" s="285">
        <f t="shared" si="1"/>
        <v>0</v>
      </c>
      <c r="M24" s="190"/>
      <c r="N24" s="352"/>
      <c r="O24" s="352"/>
      <c r="P24" s="352"/>
      <c r="Q24" s="352"/>
      <c r="R24" s="352"/>
    </row>
    <row r="25" spans="1:18" s="278" customFormat="1" x14ac:dyDescent="0.2">
      <c r="A25" s="352" t="s">
        <v>233</v>
      </c>
      <c r="B25" s="243">
        <v>44622</v>
      </c>
      <c r="C25" s="190" t="s">
        <v>164</v>
      </c>
      <c r="D25" s="190" t="s">
        <v>234</v>
      </c>
      <c r="E25" s="352" t="s">
        <v>235</v>
      </c>
      <c r="F25" s="340">
        <v>12184.43</v>
      </c>
      <c r="G25" s="343" t="s">
        <v>180</v>
      </c>
      <c r="H25" s="285">
        <v>12184.43</v>
      </c>
      <c r="I25" s="341">
        <v>12184.43</v>
      </c>
      <c r="J25" s="245">
        <v>43362</v>
      </c>
      <c r="K25" s="286">
        <v>874151</v>
      </c>
      <c r="L25" s="285">
        <f t="shared" si="1"/>
        <v>0</v>
      </c>
      <c r="M25" s="190"/>
      <c r="N25" s="352"/>
      <c r="O25" s="352"/>
      <c r="P25" s="352"/>
      <c r="Q25" s="352"/>
      <c r="R25" s="352"/>
    </row>
    <row r="26" spans="1:18" s="278" customFormat="1" x14ac:dyDescent="0.2">
      <c r="A26" s="352" t="s">
        <v>236</v>
      </c>
      <c r="B26" s="243">
        <v>45855</v>
      </c>
      <c r="C26" s="343" t="s">
        <v>221</v>
      </c>
      <c r="D26" s="190" t="s">
        <v>237</v>
      </c>
      <c r="E26" s="352" t="s">
        <v>238</v>
      </c>
      <c r="F26" s="340">
        <v>25232.2</v>
      </c>
      <c r="G26" s="343" t="s">
        <v>175</v>
      </c>
      <c r="H26" s="285">
        <v>25232.2</v>
      </c>
      <c r="I26" s="341">
        <v>25232.2</v>
      </c>
      <c r="J26" s="245">
        <v>44004</v>
      </c>
      <c r="K26" s="286">
        <v>1103317</v>
      </c>
      <c r="L26" s="285">
        <f t="shared" si="1"/>
        <v>0</v>
      </c>
      <c r="M26" s="190"/>
      <c r="N26" s="352"/>
      <c r="O26" s="352"/>
      <c r="P26" s="352"/>
      <c r="Q26" s="352"/>
      <c r="R26" s="352"/>
    </row>
    <row r="27" spans="1:18" s="278" customFormat="1" x14ac:dyDescent="0.2">
      <c r="A27" s="932" t="s">
        <v>239</v>
      </c>
      <c r="B27" s="934">
        <v>44962</v>
      </c>
      <c r="C27" s="932" t="s">
        <v>240</v>
      </c>
      <c r="D27" s="932" t="s">
        <v>241</v>
      </c>
      <c r="E27" s="932" t="s">
        <v>242</v>
      </c>
      <c r="F27" s="946">
        <f>H27</f>
        <v>147507.97999999998</v>
      </c>
      <c r="G27" s="940" t="s">
        <v>243</v>
      </c>
      <c r="H27" s="945">
        <f>I27+I28+I29+I30</f>
        <v>147507.97999999998</v>
      </c>
      <c r="I27" s="341">
        <v>12184.45</v>
      </c>
      <c r="J27" s="245">
        <v>43594</v>
      </c>
      <c r="K27" s="286">
        <v>953342</v>
      </c>
      <c r="L27" s="942">
        <f>F27-I27-I28-I29-I30</f>
        <v>0</v>
      </c>
      <c r="M27" s="190"/>
      <c r="N27" s="352"/>
      <c r="O27" s="352"/>
      <c r="P27" s="352"/>
      <c r="Q27" s="352"/>
      <c r="R27" s="352"/>
    </row>
    <row r="28" spans="1:18" s="278" customFormat="1" x14ac:dyDescent="0.2">
      <c r="A28" s="950"/>
      <c r="B28" s="951"/>
      <c r="C28" s="950"/>
      <c r="D28" s="950"/>
      <c r="E28" s="950"/>
      <c r="F28" s="947"/>
      <c r="G28" s="949"/>
      <c r="H28" s="944"/>
      <c r="I28" s="341">
        <v>37848.03</v>
      </c>
      <c r="J28" s="245">
        <v>43873</v>
      </c>
      <c r="K28" s="286">
        <v>1050853</v>
      </c>
      <c r="L28" s="944"/>
      <c r="M28" s="190"/>
      <c r="N28" s="352"/>
      <c r="O28" s="352"/>
      <c r="P28" s="352"/>
      <c r="Q28" s="352"/>
      <c r="R28" s="352"/>
    </row>
    <row r="29" spans="1:18" s="278" customFormat="1" x14ac:dyDescent="0.2">
      <c r="A29" s="950"/>
      <c r="B29" s="951"/>
      <c r="C29" s="950"/>
      <c r="D29" s="950"/>
      <c r="E29" s="950"/>
      <c r="F29" s="947"/>
      <c r="G29" s="949"/>
      <c r="H29" s="944"/>
      <c r="I29" s="341">
        <v>36553.35</v>
      </c>
      <c r="J29" s="245">
        <v>44162</v>
      </c>
      <c r="K29" s="286">
        <v>1172398</v>
      </c>
      <c r="L29" s="944"/>
      <c r="M29" s="190"/>
      <c r="N29" s="352"/>
      <c r="O29" s="352"/>
      <c r="P29" s="352"/>
      <c r="Q29" s="352"/>
      <c r="R29" s="352"/>
    </row>
    <row r="30" spans="1:18" s="278" customFormat="1" x14ac:dyDescent="0.2">
      <c r="A30" s="933"/>
      <c r="B30" s="935"/>
      <c r="C30" s="933"/>
      <c r="D30" s="933"/>
      <c r="E30" s="933"/>
      <c r="F30" s="948"/>
      <c r="G30" s="941"/>
      <c r="H30" s="943"/>
      <c r="I30" s="341">
        <v>60922.15</v>
      </c>
      <c r="J30" s="245">
        <v>44162</v>
      </c>
      <c r="K30" s="286">
        <v>1172399</v>
      </c>
      <c r="L30" s="943"/>
      <c r="M30" s="190"/>
      <c r="N30" s="352"/>
      <c r="O30" s="352"/>
      <c r="P30" s="352"/>
      <c r="Q30" s="352"/>
      <c r="R30" s="352"/>
    </row>
    <row r="31" spans="1:18" s="278" customFormat="1" x14ac:dyDescent="0.2">
      <c r="A31" s="352" t="s">
        <v>244</v>
      </c>
      <c r="B31" s="243">
        <v>45000</v>
      </c>
      <c r="C31" s="190" t="s">
        <v>206</v>
      </c>
      <c r="D31" s="190" t="s">
        <v>245</v>
      </c>
      <c r="E31" s="352" t="s">
        <v>246</v>
      </c>
      <c r="F31" s="340">
        <v>12616.01</v>
      </c>
      <c r="G31" s="343" t="s">
        <v>247</v>
      </c>
      <c r="H31" s="285"/>
      <c r="I31" s="341">
        <v>12616.01</v>
      </c>
      <c r="J31" s="245">
        <v>44183</v>
      </c>
      <c r="K31" s="286">
        <v>1179319</v>
      </c>
      <c r="L31" s="285">
        <f>F31-I31</f>
        <v>0</v>
      </c>
      <c r="M31" s="190"/>
      <c r="N31" s="352"/>
      <c r="O31" s="352"/>
      <c r="P31" s="352"/>
      <c r="Q31" s="352"/>
      <c r="R31" s="352"/>
    </row>
    <row r="32" spans="1:18" s="278" customFormat="1" x14ac:dyDescent="0.2">
      <c r="A32" s="352" t="s">
        <v>248</v>
      </c>
      <c r="B32" s="243">
        <v>45053</v>
      </c>
      <c r="C32" s="190" t="s">
        <v>249</v>
      </c>
      <c r="D32" s="190" t="s">
        <v>250</v>
      </c>
      <c r="E32" s="352" t="s">
        <v>251</v>
      </c>
      <c r="F32" s="340">
        <v>12997.48</v>
      </c>
      <c r="G32" s="343" t="s">
        <v>247</v>
      </c>
      <c r="H32" s="285"/>
      <c r="I32" s="341">
        <v>12997.48</v>
      </c>
      <c r="J32" s="245">
        <v>44398</v>
      </c>
      <c r="K32" s="286">
        <v>1258732</v>
      </c>
      <c r="L32" s="285">
        <f>F32-I32</f>
        <v>0</v>
      </c>
      <c r="M32" s="190"/>
      <c r="N32" s="352"/>
      <c r="O32" s="352"/>
      <c r="P32" s="352"/>
      <c r="Q32" s="352"/>
      <c r="R32" s="352"/>
    </row>
    <row r="33" spans="1:18" s="278" customFormat="1" x14ac:dyDescent="0.2">
      <c r="A33" s="352" t="s">
        <v>252</v>
      </c>
      <c r="B33" s="243">
        <v>44956</v>
      </c>
      <c r="C33" s="190" t="s">
        <v>206</v>
      </c>
      <c r="D33" s="190" t="s">
        <v>253</v>
      </c>
      <c r="E33" s="352" t="s">
        <v>254</v>
      </c>
      <c r="F33" s="340">
        <v>12184.42</v>
      </c>
      <c r="G33" s="343" t="s">
        <v>247</v>
      </c>
      <c r="H33" s="285">
        <v>12184.42</v>
      </c>
      <c r="I33" s="341">
        <v>12184.42</v>
      </c>
      <c r="J33" s="245">
        <v>43658</v>
      </c>
      <c r="K33" s="286">
        <v>970080</v>
      </c>
      <c r="L33" s="285">
        <f t="shared" si="1"/>
        <v>0</v>
      </c>
      <c r="M33" s="190"/>
      <c r="N33" s="352"/>
      <c r="O33" s="352"/>
      <c r="P33" s="352"/>
      <c r="Q33" s="352"/>
      <c r="R33" s="352"/>
    </row>
    <row r="34" spans="1:18" s="278" customFormat="1" x14ac:dyDescent="0.2">
      <c r="A34" s="352" t="s">
        <v>255</v>
      </c>
      <c r="B34" s="243">
        <v>44845</v>
      </c>
      <c r="C34" s="343" t="s">
        <v>221</v>
      </c>
      <c r="D34" s="190" t="s">
        <v>256</v>
      </c>
      <c r="E34" s="352" t="s">
        <v>257</v>
      </c>
      <c r="F34" s="340">
        <v>56671.8</v>
      </c>
      <c r="G34" s="343" t="s">
        <v>232</v>
      </c>
      <c r="H34" s="285">
        <v>56671.8</v>
      </c>
      <c r="I34" s="341">
        <v>56671.8</v>
      </c>
      <c r="J34" s="245">
        <v>43480</v>
      </c>
      <c r="K34" s="286">
        <v>1042862</v>
      </c>
      <c r="L34" s="285"/>
      <c r="M34" s="190"/>
      <c r="N34" s="352"/>
      <c r="O34" s="352"/>
      <c r="P34" s="352"/>
      <c r="Q34" s="352"/>
      <c r="R34" s="352"/>
    </row>
    <row r="35" spans="1:18" s="225" customFormat="1" x14ac:dyDescent="0.2">
      <c r="A35" s="226" t="s">
        <v>258</v>
      </c>
      <c r="B35" s="227">
        <v>45383</v>
      </c>
      <c r="C35" s="216" t="s">
        <v>259</v>
      </c>
      <c r="D35" s="217" t="s">
        <v>260</v>
      </c>
      <c r="E35" s="221" t="s">
        <v>261</v>
      </c>
      <c r="F35" s="222">
        <v>146697.75</v>
      </c>
      <c r="G35" s="216" t="s">
        <v>262</v>
      </c>
      <c r="H35" s="223"/>
      <c r="I35" s="337"/>
      <c r="J35" s="172"/>
      <c r="K35" s="224"/>
      <c r="L35" s="285">
        <f t="shared" ref="L35" si="2">F35-H35</f>
        <v>146697.75</v>
      </c>
      <c r="M35" s="217"/>
      <c r="N35" s="221"/>
      <c r="O35" s="221"/>
      <c r="P35" s="221"/>
      <c r="Q35" s="221"/>
      <c r="R35" s="221"/>
    </row>
    <row r="36" spans="1:18" s="225" customFormat="1" x14ac:dyDescent="0.2">
      <c r="A36" s="500" t="s">
        <v>263</v>
      </c>
      <c r="B36" s="501">
        <v>45706</v>
      </c>
      <c r="C36" s="502" t="s">
        <v>206</v>
      </c>
      <c r="D36" s="344" t="s">
        <v>264</v>
      </c>
      <c r="E36" s="500" t="s">
        <v>265</v>
      </c>
      <c r="F36" s="503">
        <v>12616.01</v>
      </c>
      <c r="G36" s="502" t="s">
        <v>232</v>
      </c>
      <c r="H36" s="504">
        <v>12616.01</v>
      </c>
      <c r="I36" s="505">
        <v>12616.01</v>
      </c>
      <c r="J36" s="506">
        <v>44439</v>
      </c>
      <c r="K36" s="507">
        <v>1275799</v>
      </c>
      <c r="L36" s="841">
        <f>F36-H36</f>
        <v>0</v>
      </c>
      <c r="M36" s="344"/>
      <c r="N36" s="500"/>
      <c r="O36" s="500"/>
      <c r="P36" s="500"/>
      <c r="Q36" s="500"/>
      <c r="R36" s="500"/>
    </row>
    <row r="37" spans="1:18" s="453" customFormat="1" ht="15.75" x14ac:dyDescent="0.2">
      <c r="A37" s="510" t="s">
        <v>59</v>
      </c>
      <c r="B37" s="511"/>
      <c r="C37" s="510"/>
      <c r="D37" s="510"/>
      <c r="E37" s="512"/>
      <c r="F37" s="513"/>
      <c r="G37" s="514"/>
      <c r="H37" s="515"/>
      <c r="I37" s="516"/>
      <c r="J37" s="816"/>
      <c r="K37" s="817"/>
      <c r="L37" s="733">
        <f>SUM(L7:L36)</f>
        <v>215866.62</v>
      </c>
      <c r="M37" s="517"/>
      <c r="N37" s="517"/>
      <c r="O37" s="517"/>
      <c r="P37" s="517"/>
      <c r="Q37" s="517"/>
      <c r="R37" s="517"/>
    </row>
    <row r="38" spans="1:18" s="494" customFormat="1" x14ac:dyDescent="0.2">
      <c r="A38" s="492"/>
      <c r="B38" s="493"/>
      <c r="E38" s="495"/>
      <c r="F38" s="496"/>
      <c r="G38" s="497"/>
      <c r="H38" s="498"/>
      <c r="I38" s="499"/>
      <c r="J38" s="818"/>
      <c r="K38" s="819"/>
      <c r="L38" s="734"/>
    </row>
    <row r="39" spans="1:18" s="494" customFormat="1" x14ac:dyDescent="0.2">
      <c r="A39" s="492"/>
      <c r="B39" s="493"/>
      <c r="E39" s="495"/>
      <c r="F39" s="496"/>
      <c r="G39" s="497"/>
      <c r="H39" s="498"/>
      <c r="I39" s="499"/>
      <c r="J39" s="818"/>
      <c r="K39" s="819"/>
      <c r="L39" s="734"/>
    </row>
    <row r="40" spans="1:18" s="469" customFormat="1" ht="15.75" x14ac:dyDescent="0.2">
      <c r="A40" s="518" t="s">
        <v>60</v>
      </c>
      <c r="B40" s="519"/>
      <c r="C40" s="520"/>
      <c r="D40" s="520"/>
      <c r="E40" s="519"/>
      <c r="F40" s="519"/>
      <c r="G40" s="521"/>
      <c r="H40" s="522"/>
      <c r="I40" s="523"/>
      <c r="J40" s="820"/>
      <c r="K40" s="820"/>
      <c r="L40" s="735"/>
      <c r="M40" s="524"/>
      <c r="N40" s="524"/>
      <c r="O40" s="524"/>
      <c r="P40" s="524"/>
      <c r="Q40" s="524"/>
      <c r="R40" s="524"/>
    </row>
    <row r="41" spans="1:18" s="232" customFormat="1" ht="14.25" customHeight="1" x14ac:dyDescent="0.2">
      <c r="A41" s="911" t="s">
        <v>266</v>
      </c>
      <c r="B41" s="914">
        <v>44675</v>
      </c>
      <c r="C41" s="917" t="s">
        <v>267</v>
      </c>
      <c r="D41" s="920" t="s">
        <v>268</v>
      </c>
      <c r="E41" s="920" t="s">
        <v>269</v>
      </c>
      <c r="F41" s="923">
        <v>95591.14</v>
      </c>
      <c r="G41" s="917" t="s">
        <v>270</v>
      </c>
      <c r="H41" s="926"/>
      <c r="I41" s="509">
        <v>2083.41</v>
      </c>
      <c r="J41" s="821">
        <v>44859</v>
      </c>
      <c r="K41" s="814">
        <v>1463528</v>
      </c>
      <c r="L41" s="929">
        <f>F41-I41-I42-I43-I44-I45-I46-I47-I48-I49-I50-I51-I52</f>
        <v>91424.319999999992</v>
      </c>
      <c r="M41" s="508"/>
      <c r="N41" s="508"/>
      <c r="O41" s="508"/>
      <c r="P41" s="508"/>
      <c r="Q41" s="508"/>
      <c r="R41" s="508"/>
    </row>
    <row r="42" spans="1:18" s="232" customFormat="1" x14ac:dyDescent="0.2">
      <c r="A42" s="912"/>
      <c r="B42" s="915"/>
      <c r="C42" s="918"/>
      <c r="D42" s="921"/>
      <c r="E42" s="921"/>
      <c r="F42" s="924"/>
      <c r="G42" s="918"/>
      <c r="H42" s="927"/>
      <c r="I42" s="509">
        <v>2083.41</v>
      </c>
      <c r="J42" s="821">
        <v>44901</v>
      </c>
      <c r="K42" s="814">
        <v>1475224</v>
      </c>
      <c r="L42" s="930"/>
      <c r="M42" s="508"/>
      <c r="N42" s="508"/>
      <c r="O42" s="508"/>
      <c r="P42" s="508"/>
      <c r="Q42" s="508"/>
      <c r="R42" s="508"/>
    </row>
    <row r="43" spans="1:18" s="232" customFormat="1" x14ac:dyDescent="0.2">
      <c r="A43" s="912"/>
      <c r="B43" s="915"/>
      <c r="C43" s="918"/>
      <c r="D43" s="921"/>
      <c r="E43" s="921"/>
      <c r="F43" s="924"/>
      <c r="G43" s="918"/>
      <c r="H43" s="927"/>
      <c r="I43" s="509"/>
      <c r="J43" s="814"/>
      <c r="K43" s="814"/>
      <c r="L43" s="930"/>
      <c r="M43" s="508"/>
      <c r="N43" s="508"/>
      <c r="O43" s="508"/>
      <c r="P43" s="508"/>
      <c r="Q43" s="508"/>
      <c r="R43" s="508"/>
    </row>
    <row r="44" spans="1:18" s="232" customFormat="1" x14ac:dyDescent="0.2">
      <c r="A44" s="912"/>
      <c r="B44" s="915"/>
      <c r="C44" s="918"/>
      <c r="D44" s="921"/>
      <c r="E44" s="921"/>
      <c r="F44" s="924"/>
      <c r="G44" s="918"/>
      <c r="H44" s="927"/>
      <c r="I44" s="509"/>
      <c r="J44" s="814"/>
      <c r="K44" s="814"/>
      <c r="L44" s="930"/>
      <c r="M44" s="508"/>
      <c r="N44" s="508"/>
      <c r="O44" s="508"/>
      <c r="P44" s="508"/>
      <c r="Q44" s="508"/>
      <c r="R44" s="508"/>
    </row>
    <row r="45" spans="1:18" s="232" customFormat="1" x14ac:dyDescent="0.2">
      <c r="A45" s="912"/>
      <c r="B45" s="915"/>
      <c r="C45" s="918"/>
      <c r="D45" s="921"/>
      <c r="E45" s="921"/>
      <c r="F45" s="924"/>
      <c r="G45" s="918"/>
      <c r="H45" s="927"/>
      <c r="I45" s="509"/>
      <c r="J45" s="814"/>
      <c r="K45" s="814"/>
      <c r="L45" s="930"/>
      <c r="M45" s="508"/>
      <c r="N45" s="508"/>
      <c r="O45" s="508"/>
      <c r="P45" s="508"/>
      <c r="Q45" s="508"/>
      <c r="R45" s="508"/>
    </row>
    <row r="46" spans="1:18" s="232" customFormat="1" x14ac:dyDescent="0.2">
      <c r="A46" s="912"/>
      <c r="B46" s="915"/>
      <c r="C46" s="918"/>
      <c r="D46" s="921"/>
      <c r="E46" s="921"/>
      <c r="F46" s="924"/>
      <c r="G46" s="918"/>
      <c r="H46" s="927"/>
      <c r="I46" s="509"/>
      <c r="J46" s="814"/>
      <c r="K46" s="814"/>
      <c r="L46" s="930"/>
      <c r="M46" s="508"/>
      <c r="N46" s="508"/>
      <c r="O46" s="508"/>
      <c r="P46" s="508"/>
      <c r="Q46" s="508"/>
      <c r="R46" s="508"/>
    </row>
    <row r="47" spans="1:18" s="232" customFormat="1" x14ac:dyDescent="0.2">
      <c r="A47" s="912"/>
      <c r="B47" s="915"/>
      <c r="C47" s="918"/>
      <c r="D47" s="921"/>
      <c r="E47" s="921"/>
      <c r="F47" s="924"/>
      <c r="G47" s="918"/>
      <c r="H47" s="927"/>
      <c r="I47" s="509"/>
      <c r="J47" s="814"/>
      <c r="K47" s="814"/>
      <c r="L47" s="930"/>
      <c r="M47" s="508"/>
      <c r="N47" s="508"/>
      <c r="O47" s="508"/>
      <c r="P47" s="508"/>
      <c r="Q47" s="508"/>
      <c r="R47" s="508"/>
    </row>
    <row r="48" spans="1:18" s="232" customFormat="1" x14ac:dyDescent="0.2">
      <c r="A48" s="912"/>
      <c r="B48" s="915"/>
      <c r="C48" s="918"/>
      <c r="D48" s="921"/>
      <c r="E48" s="921"/>
      <c r="F48" s="924"/>
      <c r="G48" s="918"/>
      <c r="H48" s="927"/>
      <c r="I48" s="509"/>
      <c r="J48" s="814"/>
      <c r="K48" s="814"/>
      <c r="L48" s="930"/>
      <c r="M48" s="508"/>
      <c r="N48" s="508"/>
      <c r="O48" s="508"/>
      <c r="P48" s="508"/>
      <c r="Q48" s="508"/>
      <c r="R48" s="508"/>
    </row>
    <row r="49" spans="1:18" s="232" customFormat="1" x14ac:dyDescent="0.2">
      <c r="A49" s="912"/>
      <c r="B49" s="915"/>
      <c r="C49" s="918"/>
      <c r="D49" s="921"/>
      <c r="E49" s="921"/>
      <c r="F49" s="924"/>
      <c r="G49" s="918"/>
      <c r="H49" s="927"/>
      <c r="I49" s="509"/>
      <c r="J49" s="814"/>
      <c r="K49" s="814"/>
      <c r="L49" s="930"/>
      <c r="M49" s="508"/>
      <c r="N49" s="508"/>
      <c r="O49" s="508"/>
      <c r="P49" s="508"/>
      <c r="Q49" s="508"/>
      <c r="R49" s="508"/>
    </row>
    <row r="50" spans="1:18" s="232" customFormat="1" x14ac:dyDescent="0.2">
      <c r="A50" s="912"/>
      <c r="B50" s="915"/>
      <c r="C50" s="918"/>
      <c r="D50" s="921"/>
      <c r="E50" s="921"/>
      <c r="F50" s="924"/>
      <c r="G50" s="918"/>
      <c r="H50" s="927"/>
      <c r="I50" s="509"/>
      <c r="J50" s="814"/>
      <c r="K50" s="814"/>
      <c r="L50" s="930"/>
      <c r="M50" s="508"/>
      <c r="N50" s="508"/>
      <c r="O50" s="508"/>
      <c r="P50" s="508"/>
      <c r="Q50" s="508"/>
      <c r="R50" s="508"/>
    </row>
    <row r="51" spans="1:18" s="232" customFormat="1" x14ac:dyDescent="0.2">
      <c r="A51" s="912"/>
      <c r="B51" s="915"/>
      <c r="C51" s="918"/>
      <c r="D51" s="921"/>
      <c r="E51" s="921"/>
      <c r="F51" s="924"/>
      <c r="G51" s="918"/>
      <c r="H51" s="927"/>
      <c r="I51" s="509"/>
      <c r="J51" s="814"/>
      <c r="K51" s="814"/>
      <c r="L51" s="930"/>
      <c r="M51" s="508"/>
      <c r="N51" s="508"/>
      <c r="O51" s="508"/>
      <c r="P51" s="508"/>
      <c r="Q51" s="508"/>
      <c r="R51" s="508"/>
    </row>
    <row r="52" spans="1:18" s="232" customFormat="1" x14ac:dyDescent="0.2">
      <c r="A52" s="913"/>
      <c r="B52" s="916"/>
      <c r="C52" s="919"/>
      <c r="D52" s="922"/>
      <c r="E52" s="922"/>
      <c r="F52" s="925"/>
      <c r="G52" s="919"/>
      <c r="H52" s="928"/>
      <c r="I52" s="509"/>
      <c r="J52" s="814"/>
      <c r="K52" s="814"/>
      <c r="L52" s="931"/>
      <c r="M52" s="508"/>
      <c r="N52" s="508"/>
      <c r="O52" s="508"/>
      <c r="P52" s="508"/>
      <c r="Q52" s="508"/>
      <c r="R52" s="508"/>
    </row>
    <row r="53" spans="1:18" s="232" customFormat="1" x14ac:dyDescent="0.2">
      <c r="A53" s="314" t="s">
        <v>271</v>
      </c>
      <c r="B53" s="227">
        <v>45584</v>
      </c>
      <c r="C53" s="228" t="s">
        <v>272</v>
      </c>
      <c r="D53" s="226" t="s">
        <v>273</v>
      </c>
      <c r="E53" s="229" t="s">
        <v>274</v>
      </c>
      <c r="F53" s="230">
        <v>20239.900000000001</v>
      </c>
      <c r="G53" s="228" t="s">
        <v>275</v>
      </c>
      <c r="H53" s="231"/>
      <c r="I53" s="338"/>
      <c r="J53" s="822"/>
      <c r="K53" s="822"/>
      <c r="L53" s="223">
        <f>F53-H53</f>
        <v>20239.900000000001</v>
      </c>
      <c r="M53" s="226"/>
      <c r="N53" s="226"/>
      <c r="O53" s="226"/>
      <c r="P53" s="226"/>
      <c r="Q53" s="226"/>
      <c r="R53" s="226"/>
    </row>
    <row r="54" spans="1:18" s="232" customFormat="1" x14ac:dyDescent="0.2">
      <c r="A54" s="226" t="s">
        <v>276</v>
      </c>
      <c r="B54" s="227">
        <v>45688</v>
      </c>
      <c r="C54" s="228" t="s">
        <v>277</v>
      </c>
      <c r="D54" s="226" t="s">
        <v>278</v>
      </c>
      <c r="E54" s="229" t="s">
        <v>279</v>
      </c>
      <c r="F54" s="230">
        <v>108354.53</v>
      </c>
      <c r="G54" s="228"/>
      <c r="H54" s="231"/>
      <c r="I54" s="338"/>
      <c r="J54" s="822"/>
      <c r="K54" s="822"/>
      <c r="L54" s="223">
        <f t="shared" ref="L54:L55" si="3">F54-H54</f>
        <v>108354.53</v>
      </c>
      <c r="M54" s="226"/>
      <c r="N54" s="226"/>
      <c r="O54" s="226"/>
      <c r="P54" s="226"/>
      <c r="Q54" s="226"/>
      <c r="R54" s="226"/>
    </row>
    <row r="55" spans="1:18" s="232" customFormat="1" x14ac:dyDescent="0.2">
      <c r="A55" s="226" t="s">
        <v>280</v>
      </c>
      <c r="B55" s="227">
        <v>45687</v>
      </c>
      <c r="C55" s="228" t="s">
        <v>281</v>
      </c>
      <c r="D55" s="226" t="s">
        <v>282</v>
      </c>
      <c r="E55" s="229" t="s">
        <v>283</v>
      </c>
      <c r="F55" s="230">
        <v>62743.65</v>
      </c>
      <c r="G55" s="228" t="s">
        <v>284</v>
      </c>
      <c r="H55" s="231"/>
      <c r="I55" s="338"/>
      <c r="J55" s="822"/>
      <c r="K55" s="822"/>
      <c r="L55" s="223">
        <f t="shared" si="3"/>
        <v>62743.65</v>
      </c>
      <c r="M55" s="226"/>
      <c r="N55" s="226"/>
      <c r="O55" s="226"/>
      <c r="P55" s="226"/>
      <c r="Q55" s="226"/>
      <c r="R55" s="226"/>
    </row>
    <row r="56" spans="1:18" s="382" customFormat="1" x14ac:dyDescent="0.2">
      <c r="A56" s="201" t="s">
        <v>285</v>
      </c>
      <c r="B56" s="376">
        <v>45400</v>
      </c>
      <c r="C56" s="377" t="s">
        <v>286</v>
      </c>
      <c r="D56" s="201" t="s">
        <v>287</v>
      </c>
      <c r="E56" s="378" t="s">
        <v>288</v>
      </c>
      <c r="F56" s="379">
        <v>0</v>
      </c>
      <c r="G56" s="377">
        <v>0</v>
      </c>
      <c r="H56" s="380"/>
      <c r="I56" s="381"/>
      <c r="J56" s="823"/>
      <c r="K56" s="823"/>
      <c r="L56" s="285">
        <v>0</v>
      </c>
      <c r="M56" s="201"/>
      <c r="N56" s="201"/>
      <c r="O56" s="201"/>
      <c r="P56" s="201"/>
      <c r="Q56" s="201"/>
      <c r="R56" s="201"/>
    </row>
    <row r="57" spans="1:18" s="382" customFormat="1" ht="39" customHeight="1" x14ac:dyDescent="0.2">
      <c r="A57" s="201" t="s">
        <v>289</v>
      </c>
      <c r="B57" s="376">
        <v>45451</v>
      </c>
      <c r="C57" s="377" t="s">
        <v>290</v>
      </c>
      <c r="D57" s="201" t="s">
        <v>291</v>
      </c>
      <c r="E57" s="378" t="s">
        <v>292</v>
      </c>
      <c r="F57" s="379">
        <v>59932.14</v>
      </c>
      <c r="G57" s="377" t="s">
        <v>293</v>
      </c>
      <c r="H57" s="380">
        <v>59932.14</v>
      </c>
      <c r="I57" s="381">
        <v>59932.14</v>
      </c>
      <c r="J57" s="842">
        <v>43306</v>
      </c>
      <c r="K57" s="823">
        <v>836730</v>
      </c>
      <c r="L57" s="285">
        <f>F57-H57</f>
        <v>0</v>
      </c>
      <c r="M57" s="201"/>
      <c r="N57" s="201"/>
      <c r="O57" s="201"/>
      <c r="P57" s="201"/>
      <c r="Q57" s="201"/>
      <c r="R57" s="201"/>
    </row>
    <row r="58" spans="1:18" s="232" customFormat="1" x14ac:dyDescent="0.2">
      <c r="A58" s="226" t="s">
        <v>294</v>
      </c>
      <c r="B58" s="227">
        <v>45639</v>
      </c>
      <c r="C58" s="226" t="s">
        <v>295</v>
      </c>
      <c r="D58" s="226" t="s">
        <v>199</v>
      </c>
      <c r="E58" s="229" t="s">
        <v>296</v>
      </c>
      <c r="F58" s="230">
        <v>23478.5</v>
      </c>
      <c r="G58" s="228" t="s">
        <v>297</v>
      </c>
      <c r="H58" s="231"/>
      <c r="I58" s="338"/>
      <c r="J58" s="822"/>
      <c r="K58" s="822"/>
      <c r="L58" s="223">
        <f>F58-H58</f>
        <v>23478.5</v>
      </c>
      <c r="M58" s="226"/>
      <c r="N58" s="226"/>
      <c r="O58" s="226"/>
      <c r="P58" s="226"/>
      <c r="Q58" s="226"/>
      <c r="R58" s="226"/>
    </row>
    <row r="59" spans="1:18" s="853" customFormat="1" x14ac:dyDescent="0.2">
      <c r="A59" s="843" t="s">
        <v>298</v>
      </c>
      <c r="B59" s="844">
        <v>45744</v>
      </c>
      <c r="C59" s="845" t="s">
        <v>299</v>
      </c>
      <c r="D59" s="843" t="s">
        <v>300</v>
      </c>
      <c r="E59" s="846" t="s">
        <v>301</v>
      </c>
      <c r="F59" s="847">
        <v>19000</v>
      </c>
      <c r="G59" s="845"/>
      <c r="H59" s="848">
        <v>19000</v>
      </c>
      <c r="I59" s="849">
        <v>19000</v>
      </c>
      <c r="J59" s="850">
        <v>44385</v>
      </c>
      <c r="K59" s="851">
        <v>1255416</v>
      </c>
      <c r="L59" s="852">
        <f>F59-H59</f>
        <v>0</v>
      </c>
      <c r="M59" s="843"/>
      <c r="N59" s="843"/>
      <c r="O59" s="843"/>
      <c r="P59" s="843"/>
      <c r="Q59" s="843"/>
      <c r="R59" s="843"/>
    </row>
    <row r="60" spans="1:18" s="232" customFormat="1" x14ac:dyDescent="0.2">
      <c r="A60" s="314" t="s">
        <v>302</v>
      </c>
      <c r="B60" s="227">
        <v>45848</v>
      </c>
      <c r="C60" s="228" t="s">
        <v>303</v>
      </c>
      <c r="D60" s="226" t="s">
        <v>304</v>
      </c>
      <c r="E60" s="229" t="s">
        <v>305</v>
      </c>
      <c r="F60" s="230">
        <v>13450.5</v>
      </c>
      <c r="G60" s="228"/>
      <c r="H60" s="231"/>
      <c r="I60" s="338"/>
      <c r="J60" s="822"/>
      <c r="K60" s="822"/>
      <c r="L60" s="223">
        <f>F60-H60</f>
        <v>13450.5</v>
      </c>
      <c r="M60" s="226"/>
      <c r="N60" s="226"/>
      <c r="O60" s="226"/>
      <c r="P60" s="226"/>
      <c r="Q60" s="226"/>
      <c r="R60" s="226"/>
    </row>
    <row r="61" spans="1:18" s="232" customFormat="1" ht="102" x14ac:dyDescent="0.2">
      <c r="A61" s="525" t="s">
        <v>306</v>
      </c>
      <c r="B61" s="526">
        <v>45882</v>
      </c>
      <c r="C61" s="527" t="s">
        <v>307</v>
      </c>
      <c r="D61" s="525" t="s">
        <v>308</v>
      </c>
      <c r="E61" s="528" t="s">
        <v>309</v>
      </c>
      <c r="F61" s="529">
        <v>1815883.77</v>
      </c>
      <c r="G61" s="527" t="s">
        <v>310</v>
      </c>
      <c r="H61" s="530"/>
      <c r="I61" s="531"/>
      <c r="J61" s="528"/>
      <c r="K61" s="528"/>
      <c r="L61" s="504">
        <f>F61-H61</f>
        <v>1815883.77</v>
      </c>
      <c r="M61" s="525"/>
      <c r="N61" s="525"/>
      <c r="O61" s="525"/>
      <c r="P61" s="525"/>
      <c r="Q61" s="525"/>
      <c r="R61" s="525"/>
    </row>
    <row r="62" spans="1:18" s="382" customFormat="1" ht="25.5" x14ac:dyDescent="0.2">
      <c r="A62" s="201" t="s">
        <v>311</v>
      </c>
      <c r="B62" s="376">
        <v>45379</v>
      </c>
      <c r="C62" s="201" t="s">
        <v>312</v>
      </c>
      <c r="D62" s="201" t="s">
        <v>313</v>
      </c>
      <c r="E62" s="378" t="s">
        <v>314</v>
      </c>
      <c r="F62" s="379">
        <v>-2626.8</v>
      </c>
      <c r="G62" s="377" t="s">
        <v>315</v>
      </c>
      <c r="H62" s="380"/>
      <c r="I62" s="381"/>
      <c r="J62" s="823"/>
      <c r="K62" s="823"/>
      <c r="L62" s="285">
        <v>0</v>
      </c>
      <c r="M62" s="201"/>
      <c r="N62" s="201"/>
      <c r="O62" s="201"/>
      <c r="P62" s="201"/>
      <c r="Q62" s="201"/>
      <c r="R62" s="201"/>
    </row>
    <row r="63" spans="1:18" s="532" customFormat="1" x14ac:dyDescent="0.2">
      <c r="A63" s="226" t="s">
        <v>316</v>
      </c>
      <c r="B63" s="227">
        <v>45728</v>
      </c>
      <c r="C63" s="233" t="s">
        <v>317</v>
      </c>
      <c r="D63" s="233" t="s">
        <v>199</v>
      </c>
      <c r="E63" s="230" t="s">
        <v>318</v>
      </c>
      <c r="F63" s="230">
        <v>28335.9</v>
      </c>
      <c r="G63" s="228" t="s">
        <v>319</v>
      </c>
      <c r="H63" s="231"/>
      <c r="I63" s="338"/>
      <c r="J63" s="824"/>
      <c r="K63" s="824"/>
      <c r="L63" s="285">
        <f>F63-H63</f>
        <v>28335.9</v>
      </c>
      <c r="M63" s="233"/>
      <c r="N63" s="233"/>
      <c r="O63" s="233"/>
      <c r="P63" s="233"/>
      <c r="Q63" s="233"/>
      <c r="R63" s="233"/>
    </row>
    <row r="64" spans="1:18" s="532" customFormat="1" x14ac:dyDescent="0.2">
      <c r="A64" s="226" t="s">
        <v>320</v>
      </c>
      <c r="B64" s="227">
        <v>45521</v>
      </c>
      <c r="C64" s="233" t="s">
        <v>321</v>
      </c>
      <c r="D64" s="233" t="s">
        <v>322</v>
      </c>
      <c r="E64" s="230" t="s">
        <v>323</v>
      </c>
      <c r="F64" s="230">
        <v>26620.12</v>
      </c>
      <c r="G64" s="228" t="s">
        <v>324</v>
      </c>
      <c r="H64" s="231"/>
      <c r="I64" s="338"/>
      <c r="J64" s="824"/>
      <c r="K64" s="824"/>
      <c r="L64" s="285">
        <f>F64-H64</f>
        <v>26620.12</v>
      </c>
      <c r="M64" s="233"/>
      <c r="N64" s="233"/>
      <c r="O64" s="233"/>
      <c r="P64" s="233"/>
      <c r="Q64" s="233"/>
      <c r="R64" s="233"/>
    </row>
    <row r="65" spans="1:18" s="532" customFormat="1" x14ac:dyDescent="0.2">
      <c r="A65" s="226" t="s">
        <v>325</v>
      </c>
      <c r="B65" s="227">
        <v>45687</v>
      </c>
      <c r="C65" s="233" t="s">
        <v>326</v>
      </c>
      <c r="D65" s="233" t="s">
        <v>327</v>
      </c>
      <c r="E65" s="230" t="s">
        <v>328</v>
      </c>
      <c r="F65" s="230">
        <v>5620.61</v>
      </c>
      <c r="G65" s="228" t="s">
        <v>324</v>
      </c>
      <c r="H65" s="231"/>
      <c r="I65" s="338"/>
      <c r="J65" s="824"/>
      <c r="K65" s="824"/>
      <c r="L65" s="285">
        <f>F65-H65</f>
        <v>5620.61</v>
      </c>
      <c r="M65" s="233"/>
      <c r="N65" s="233"/>
      <c r="O65" s="233"/>
      <c r="P65" s="233"/>
      <c r="Q65" s="233"/>
      <c r="R65" s="233"/>
    </row>
    <row r="66" spans="1:18" s="384" customFormat="1" x14ac:dyDescent="0.2">
      <c r="A66" s="201" t="s">
        <v>329</v>
      </c>
      <c r="B66" s="376">
        <v>45701</v>
      </c>
      <c r="C66" s="383" t="s">
        <v>330</v>
      </c>
      <c r="D66" s="383" t="s">
        <v>331</v>
      </c>
      <c r="E66" s="379" t="s">
        <v>332</v>
      </c>
      <c r="F66" s="379">
        <v>-26304</v>
      </c>
      <c r="G66" s="377" t="s">
        <v>324</v>
      </c>
      <c r="H66" s="380"/>
      <c r="I66" s="381"/>
      <c r="J66" s="825"/>
      <c r="K66" s="825"/>
      <c r="L66" s="285">
        <f>F66-H66</f>
        <v>-26304</v>
      </c>
      <c r="M66" s="383"/>
      <c r="N66" s="383"/>
      <c r="O66" s="383"/>
      <c r="P66" s="383"/>
      <c r="Q66" s="383"/>
      <c r="R66" s="383"/>
    </row>
    <row r="67" spans="1:18" s="532" customFormat="1" ht="25.5" x14ac:dyDescent="0.2">
      <c r="A67" s="314" t="s">
        <v>333</v>
      </c>
      <c r="B67" s="227">
        <v>45498</v>
      </c>
      <c r="C67" s="226" t="s">
        <v>334</v>
      </c>
      <c r="D67" s="228" t="s">
        <v>335</v>
      </c>
      <c r="E67" s="229" t="s">
        <v>336</v>
      </c>
      <c r="F67" s="234">
        <v>45328</v>
      </c>
      <c r="G67" s="228" t="s">
        <v>337</v>
      </c>
      <c r="H67" s="231"/>
      <c r="I67" s="338"/>
      <c r="J67" s="824"/>
      <c r="K67" s="824"/>
      <c r="L67" s="285">
        <f>F67-H67</f>
        <v>45328</v>
      </c>
      <c r="M67" s="233"/>
      <c r="N67" s="233"/>
      <c r="O67" s="233"/>
      <c r="P67" s="233"/>
      <c r="Q67" s="233"/>
      <c r="R67" s="233"/>
    </row>
    <row r="68" spans="1:18" s="532" customFormat="1" x14ac:dyDescent="0.2">
      <c r="A68" s="226"/>
      <c r="B68" s="227"/>
      <c r="C68" s="226"/>
      <c r="D68" s="228"/>
      <c r="E68" s="229"/>
      <c r="F68" s="234"/>
      <c r="G68" s="228"/>
      <c r="H68" s="231"/>
      <c r="I68" s="338"/>
      <c r="J68" s="824"/>
      <c r="K68" s="824"/>
      <c r="L68" s="285"/>
      <c r="M68" s="233"/>
      <c r="N68" s="233"/>
      <c r="O68" s="233"/>
      <c r="P68" s="233"/>
      <c r="Q68" s="233"/>
      <c r="R68" s="233"/>
    </row>
    <row r="69" spans="1:18" s="471" customFormat="1" ht="15.75" x14ac:dyDescent="0.2">
      <c r="A69" s="385" t="s">
        <v>156</v>
      </c>
      <c r="B69" s="386"/>
      <c r="C69" s="385"/>
      <c r="D69" s="385"/>
      <c r="E69" s="386"/>
      <c r="F69" s="386"/>
      <c r="G69" s="387"/>
      <c r="H69" s="388"/>
      <c r="I69" s="389"/>
      <c r="J69" s="826"/>
      <c r="K69" s="826"/>
      <c r="L69" s="736">
        <f>SUM(L41:L67)</f>
        <v>2215175.7999999998</v>
      </c>
      <c r="M69" s="470"/>
      <c r="N69" s="470"/>
      <c r="O69" s="470"/>
      <c r="P69" s="470"/>
      <c r="Q69" s="470"/>
      <c r="R69" s="470"/>
    </row>
    <row r="70" spans="1:18" s="472" customFormat="1" x14ac:dyDescent="0.2">
      <c r="B70" s="473"/>
      <c r="E70" s="473"/>
      <c r="F70" s="473"/>
      <c r="G70" s="474"/>
      <c r="H70" s="475"/>
      <c r="I70" s="476"/>
      <c r="J70" s="827"/>
      <c r="K70" s="827"/>
      <c r="L70" s="737"/>
    </row>
    <row r="71" spans="1:18" s="371" customFormat="1" ht="20.25" x14ac:dyDescent="0.2">
      <c r="A71" s="364" t="s">
        <v>338</v>
      </c>
      <c r="B71" s="365"/>
      <c r="C71" s="366"/>
      <c r="D71" s="364"/>
      <c r="E71" s="367"/>
      <c r="F71" s="368"/>
      <c r="G71" s="366"/>
      <c r="H71" s="369"/>
      <c r="I71" s="370"/>
      <c r="J71" s="828"/>
      <c r="K71" s="828" t="s">
        <v>158</v>
      </c>
      <c r="L71" s="738">
        <f>L69+L37</f>
        <v>2431042.42</v>
      </c>
    </row>
    <row r="72" spans="1:18" x14ac:dyDescent="0.2">
      <c r="A72" s="382"/>
      <c r="B72" s="750"/>
      <c r="C72" s="382"/>
      <c r="D72" s="382"/>
      <c r="E72" s="750"/>
      <c r="F72" s="750"/>
      <c r="G72" s="751"/>
      <c r="H72" s="752"/>
      <c r="I72" s="753"/>
      <c r="J72" s="829"/>
      <c r="K72" s="829"/>
      <c r="M72" s="382"/>
      <c r="N72" s="755"/>
      <c r="O72" s="755"/>
      <c r="P72" s="755"/>
      <c r="Q72" s="755"/>
      <c r="R72" s="755"/>
    </row>
    <row r="73" spans="1:18" x14ac:dyDescent="0.2">
      <c r="A73" s="382"/>
      <c r="B73" s="750"/>
      <c r="C73" s="382"/>
      <c r="D73" s="382"/>
      <c r="E73" s="750"/>
      <c r="F73" s="750"/>
      <c r="G73" s="751"/>
      <c r="H73" s="752"/>
      <c r="I73" s="753"/>
      <c r="J73" s="829"/>
      <c r="K73" s="829"/>
      <c r="M73" s="382"/>
      <c r="N73" s="755"/>
      <c r="O73" s="755"/>
      <c r="P73" s="755"/>
      <c r="Q73" s="755"/>
      <c r="R73" s="755"/>
    </row>
    <row r="74" spans="1:18" x14ac:dyDescent="0.2">
      <c r="A74" s="382"/>
      <c r="B74" s="750"/>
      <c r="C74" s="382"/>
      <c r="D74" s="382"/>
      <c r="E74" s="750"/>
      <c r="F74" s="750"/>
      <c r="G74" s="751"/>
      <c r="H74" s="752"/>
      <c r="I74" s="753"/>
      <c r="J74" s="829"/>
      <c r="K74" s="829"/>
      <c r="M74" s="382"/>
      <c r="N74" s="755"/>
      <c r="O74" s="755"/>
      <c r="P74" s="755"/>
      <c r="Q74" s="755"/>
      <c r="R74" s="755"/>
    </row>
    <row r="75" spans="1:18" x14ac:dyDescent="0.2">
      <c r="A75" s="382"/>
      <c r="B75" s="750"/>
      <c r="C75" s="382"/>
      <c r="D75" s="382"/>
      <c r="E75" s="750"/>
      <c r="F75" s="750"/>
      <c r="G75" s="751"/>
      <c r="H75" s="752"/>
      <c r="I75" s="753"/>
      <c r="J75" s="829"/>
      <c r="K75" s="829"/>
      <c r="M75" s="382"/>
      <c r="N75" s="755"/>
      <c r="O75" s="755"/>
      <c r="P75" s="755"/>
      <c r="Q75" s="755"/>
      <c r="R75" s="755"/>
    </row>
    <row r="76" spans="1:18" x14ac:dyDescent="0.2">
      <c r="A76" s="382"/>
      <c r="B76" s="750"/>
      <c r="C76" s="382"/>
      <c r="D76" s="382"/>
      <c r="E76" s="750"/>
      <c r="F76" s="750"/>
      <c r="G76" s="751"/>
      <c r="H76" s="752"/>
      <c r="I76" s="753"/>
      <c r="J76" s="829"/>
      <c r="K76" s="829"/>
      <c r="M76" s="382"/>
      <c r="N76" s="755"/>
      <c r="O76" s="755"/>
      <c r="P76" s="755"/>
      <c r="Q76" s="755"/>
      <c r="R76" s="755"/>
    </row>
    <row r="77" spans="1:18" x14ac:dyDescent="0.2">
      <c r="A77" s="382"/>
      <c r="B77" s="750"/>
      <c r="C77" s="382"/>
      <c r="D77" s="382"/>
      <c r="E77" s="750"/>
      <c r="F77" s="750"/>
      <c r="G77" s="751"/>
      <c r="H77" s="752"/>
      <c r="I77" s="753"/>
      <c r="J77" s="829"/>
      <c r="K77" s="829"/>
      <c r="M77" s="382"/>
      <c r="N77" s="755"/>
      <c r="O77" s="755"/>
      <c r="P77" s="755"/>
      <c r="Q77" s="755"/>
      <c r="R77" s="755"/>
    </row>
    <row r="78" spans="1:18" x14ac:dyDescent="0.2">
      <c r="A78" s="382"/>
      <c r="B78" s="750"/>
      <c r="C78" s="382"/>
      <c r="D78" s="382"/>
      <c r="E78" s="750"/>
      <c r="F78" s="750"/>
      <c r="G78" s="751"/>
      <c r="H78" s="752"/>
      <c r="I78" s="753"/>
      <c r="J78" s="829"/>
      <c r="K78" s="829"/>
      <c r="M78" s="382"/>
      <c r="N78" s="755"/>
      <c r="O78" s="755"/>
      <c r="P78" s="755"/>
      <c r="Q78" s="755"/>
      <c r="R78" s="755"/>
    </row>
    <row r="79" spans="1:18" x14ac:dyDescent="0.2">
      <c r="A79" s="382"/>
      <c r="B79" s="750"/>
      <c r="C79" s="382"/>
      <c r="D79" s="382"/>
      <c r="E79" s="750"/>
      <c r="F79" s="750"/>
      <c r="G79" s="751"/>
      <c r="H79" s="752"/>
      <c r="I79" s="753"/>
      <c r="J79" s="829"/>
      <c r="K79" s="829"/>
      <c r="M79" s="382"/>
      <c r="N79" s="755"/>
      <c r="O79" s="755"/>
      <c r="P79" s="755"/>
      <c r="Q79" s="755"/>
      <c r="R79" s="755"/>
    </row>
    <row r="80" spans="1:18" x14ac:dyDescent="0.2">
      <c r="A80" s="382"/>
      <c r="B80" s="750"/>
      <c r="C80" s="382"/>
      <c r="D80" s="382"/>
      <c r="E80" s="750"/>
      <c r="F80" s="750"/>
      <c r="G80" s="751"/>
      <c r="H80" s="752"/>
      <c r="I80" s="753"/>
      <c r="J80" s="829"/>
      <c r="K80" s="829"/>
      <c r="M80" s="382"/>
      <c r="N80" s="755"/>
      <c r="O80" s="755"/>
      <c r="P80" s="755"/>
      <c r="Q80" s="755"/>
      <c r="R80" s="755"/>
    </row>
    <row r="81" spans="1:13" x14ac:dyDescent="0.2">
      <c r="A81" s="382"/>
      <c r="B81" s="750"/>
      <c r="C81" s="382"/>
      <c r="D81" s="382"/>
      <c r="E81" s="750"/>
      <c r="F81" s="750"/>
      <c r="G81" s="751"/>
      <c r="H81" s="752"/>
      <c r="I81" s="753"/>
      <c r="J81" s="829"/>
      <c r="K81" s="829"/>
      <c r="M81" s="382"/>
    </row>
    <row r="82" spans="1:13" x14ac:dyDescent="0.2">
      <c r="A82" s="382"/>
      <c r="B82" s="750"/>
      <c r="C82" s="382"/>
      <c r="D82" s="382"/>
      <c r="E82" s="750"/>
      <c r="F82" s="750"/>
      <c r="G82" s="751"/>
      <c r="H82" s="752"/>
      <c r="I82" s="753"/>
      <c r="J82" s="829"/>
      <c r="K82" s="829"/>
      <c r="M82" s="382"/>
    </row>
    <row r="83" spans="1:13" x14ac:dyDescent="0.2">
      <c r="A83" s="382"/>
      <c r="B83" s="750"/>
      <c r="C83" s="382"/>
      <c r="D83" s="382"/>
      <c r="E83" s="750"/>
      <c r="F83" s="750"/>
      <c r="G83" s="751"/>
      <c r="H83" s="752"/>
      <c r="I83" s="753"/>
      <c r="J83" s="829"/>
      <c r="K83" s="829"/>
      <c r="M83" s="382"/>
    </row>
    <row r="84" spans="1:13" x14ac:dyDescent="0.2">
      <c r="A84" s="382"/>
      <c r="B84" s="750"/>
      <c r="C84" s="382"/>
      <c r="D84" s="382"/>
      <c r="E84" s="750"/>
      <c r="F84" s="750"/>
      <c r="G84" s="751"/>
      <c r="H84" s="752"/>
      <c r="I84" s="753"/>
      <c r="J84" s="829"/>
      <c r="K84" s="829"/>
      <c r="M84" s="382"/>
    </row>
    <row r="85" spans="1:13" x14ac:dyDescent="0.2">
      <c r="A85" s="382"/>
      <c r="B85" s="750"/>
      <c r="C85" s="382"/>
      <c r="D85" s="382"/>
      <c r="E85" s="750"/>
      <c r="F85" s="750"/>
      <c r="G85" s="751"/>
      <c r="H85" s="752"/>
      <c r="I85" s="753"/>
      <c r="J85" s="829"/>
      <c r="K85" s="829"/>
      <c r="M85" s="382"/>
    </row>
    <row r="86" spans="1:13" x14ac:dyDescent="0.2">
      <c r="A86" s="382"/>
      <c r="B86" s="750"/>
      <c r="C86" s="382"/>
      <c r="D86" s="382"/>
      <c r="E86" s="750"/>
      <c r="F86" s="750"/>
      <c r="G86" s="751"/>
      <c r="H86" s="752"/>
      <c r="I86" s="753"/>
      <c r="J86" s="829"/>
      <c r="K86" s="829"/>
      <c r="M86" s="382"/>
    </row>
    <row r="87" spans="1:13" x14ac:dyDescent="0.2">
      <c r="A87" s="382"/>
      <c r="B87" s="750"/>
      <c r="C87" s="382"/>
      <c r="D87" s="382"/>
      <c r="E87" s="750"/>
      <c r="F87" s="750"/>
      <c r="G87" s="751"/>
      <c r="H87" s="752"/>
      <c r="I87" s="753"/>
      <c r="J87" s="829"/>
      <c r="K87" s="829"/>
      <c r="M87" s="382"/>
    </row>
    <row r="88" spans="1:13" x14ac:dyDescent="0.2">
      <c r="A88" s="382"/>
      <c r="B88" s="750"/>
      <c r="C88" s="382"/>
      <c r="D88" s="382"/>
      <c r="E88" s="750"/>
      <c r="F88" s="750"/>
      <c r="G88" s="751"/>
      <c r="H88" s="752"/>
      <c r="I88" s="753"/>
      <c r="J88" s="829"/>
      <c r="K88" s="829"/>
      <c r="M88" s="382"/>
    </row>
    <row r="89" spans="1:13" x14ac:dyDescent="0.2">
      <c r="A89" s="382"/>
      <c r="B89" s="750"/>
      <c r="C89" s="382"/>
      <c r="D89" s="382"/>
      <c r="E89" s="750"/>
      <c r="F89" s="750"/>
      <c r="G89" s="751"/>
      <c r="H89" s="752"/>
      <c r="I89" s="753"/>
      <c r="J89" s="829"/>
      <c r="K89" s="829"/>
      <c r="M89" s="382"/>
    </row>
    <row r="90" spans="1:13" x14ac:dyDescent="0.2">
      <c r="A90" s="382"/>
      <c r="B90" s="750"/>
      <c r="C90" s="382"/>
      <c r="D90" s="382"/>
      <c r="E90" s="750"/>
      <c r="F90" s="750"/>
      <c r="G90" s="751"/>
      <c r="H90" s="752"/>
      <c r="I90" s="753"/>
      <c r="J90" s="829"/>
      <c r="K90" s="829"/>
      <c r="M90" s="382"/>
    </row>
    <row r="91" spans="1:13" x14ac:dyDescent="0.2">
      <c r="A91" s="382"/>
      <c r="B91" s="750"/>
      <c r="C91" s="382"/>
      <c r="D91" s="382"/>
      <c r="E91" s="750"/>
      <c r="F91" s="750"/>
      <c r="G91" s="751"/>
      <c r="H91" s="752"/>
      <c r="I91" s="753"/>
      <c r="J91" s="829"/>
      <c r="K91" s="829"/>
      <c r="M91" s="382"/>
    </row>
    <row r="92" spans="1:13" x14ac:dyDescent="0.2">
      <c r="A92" s="382"/>
      <c r="B92" s="750"/>
      <c r="C92" s="382"/>
      <c r="D92" s="382"/>
      <c r="E92" s="750"/>
      <c r="F92" s="750"/>
      <c r="G92" s="751"/>
      <c r="H92" s="752"/>
      <c r="I92" s="753"/>
      <c r="J92" s="829"/>
      <c r="K92" s="829"/>
      <c r="M92" s="382"/>
    </row>
    <row r="93" spans="1:13" x14ac:dyDescent="0.2">
      <c r="A93" s="382"/>
      <c r="B93" s="750"/>
      <c r="C93" s="382"/>
      <c r="D93" s="382"/>
      <c r="E93" s="750"/>
      <c r="F93" s="750"/>
      <c r="G93" s="751"/>
      <c r="H93" s="752"/>
      <c r="I93" s="753"/>
      <c r="J93" s="829"/>
      <c r="K93" s="829"/>
      <c r="M93" s="382"/>
    </row>
    <row r="94" spans="1:13" x14ac:dyDescent="0.2">
      <c r="A94" s="382"/>
      <c r="B94" s="750"/>
      <c r="C94" s="382"/>
      <c r="D94" s="382"/>
      <c r="E94" s="750"/>
      <c r="F94" s="750"/>
      <c r="G94" s="751"/>
      <c r="H94" s="752"/>
      <c r="I94" s="753"/>
      <c r="J94" s="829"/>
      <c r="K94" s="829"/>
      <c r="M94" s="382"/>
    </row>
    <row r="95" spans="1:13" x14ac:dyDescent="0.2">
      <c r="A95" s="382"/>
      <c r="B95" s="750"/>
      <c r="C95" s="382"/>
      <c r="D95" s="382"/>
      <c r="E95" s="750"/>
      <c r="F95" s="750"/>
      <c r="G95" s="751"/>
      <c r="H95" s="752"/>
      <c r="I95" s="753"/>
      <c r="J95" s="829"/>
      <c r="K95" s="829"/>
      <c r="M95" s="382"/>
    </row>
    <row r="96" spans="1:13" x14ac:dyDescent="0.2">
      <c r="A96" s="382"/>
      <c r="B96" s="750"/>
      <c r="C96" s="382"/>
      <c r="D96" s="382"/>
      <c r="E96" s="750"/>
      <c r="F96" s="750"/>
      <c r="G96" s="751"/>
      <c r="H96" s="752"/>
      <c r="I96" s="753"/>
      <c r="J96" s="829"/>
      <c r="K96" s="829"/>
      <c r="M96" s="382"/>
    </row>
    <row r="97" spans="1:13" x14ac:dyDescent="0.2">
      <c r="A97" s="382"/>
      <c r="B97" s="750"/>
      <c r="C97" s="382"/>
      <c r="D97" s="382"/>
      <c r="E97" s="750"/>
      <c r="F97" s="750"/>
      <c r="G97" s="751"/>
      <c r="H97" s="752"/>
      <c r="I97" s="753"/>
      <c r="J97" s="829"/>
      <c r="K97" s="829"/>
      <c r="M97" s="382"/>
    </row>
    <row r="98" spans="1:13" x14ac:dyDescent="0.2">
      <c r="A98" s="382"/>
      <c r="B98" s="750"/>
      <c r="C98" s="382"/>
      <c r="D98" s="382"/>
      <c r="E98" s="750"/>
      <c r="F98" s="750"/>
      <c r="G98" s="751"/>
      <c r="H98" s="752"/>
      <c r="I98" s="753"/>
      <c r="J98" s="829"/>
      <c r="K98" s="829"/>
      <c r="M98" s="382"/>
    </row>
    <row r="99" spans="1:13" x14ac:dyDescent="0.2">
      <c r="A99" s="382"/>
      <c r="B99" s="750"/>
      <c r="C99" s="382"/>
      <c r="D99" s="382"/>
      <c r="E99" s="750"/>
      <c r="F99" s="750"/>
      <c r="G99" s="751"/>
      <c r="H99" s="752"/>
      <c r="I99" s="753"/>
      <c r="J99" s="829"/>
      <c r="K99" s="829"/>
      <c r="M99" s="382"/>
    </row>
    <row r="100" spans="1:13" x14ac:dyDescent="0.2">
      <c r="A100" s="382"/>
      <c r="B100" s="750"/>
      <c r="C100" s="382"/>
      <c r="D100" s="382"/>
      <c r="E100" s="750"/>
      <c r="F100" s="750"/>
      <c r="G100" s="751"/>
      <c r="H100" s="752"/>
      <c r="I100" s="753"/>
      <c r="J100" s="829"/>
      <c r="K100" s="829"/>
      <c r="M100" s="382"/>
    </row>
    <row r="101" spans="1:13" x14ac:dyDescent="0.2">
      <c r="A101" s="382"/>
      <c r="B101" s="750"/>
      <c r="C101" s="382"/>
      <c r="D101" s="382"/>
      <c r="E101" s="750"/>
      <c r="F101" s="750"/>
      <c r="G101" s="751"/>
      <c r="H101" s="752"/>
      <c r="I101" s="753"/>
      <c r="J101" s="829"/>
      <c r="K101" s="829"/>
      <c r="M101" s="382"/>
    </row>
    <row r="102" spans="1:13" x14ac:dyDescent="0.2">
      <c r="A102" s="382"/>
      <c r="B102" s="750"/>
      <c r="C102" s="382"/>
      <c r="D102" s="382"/>
      <c r="E102" s="750"/>
      <c r="F102" s="750"/>
      <c r="G102" s="751"/>
      <c r="H102" s="752"/>
      <c r="I102" s="753"/>
      <c r="J102" s="829"/>
      <c r="K102" s="829"/>
      <c r="M102" s="382"/>
    </row>
    <row r="103" spans="1:13" x14ac:dyDescent="0.2">
      <c r="A103" s="382"/>
      <c r="B103" s="750"/>
      <c r="C103" s="382"/>
      <c r="D103" s="382"/>
      <c r="E103" s="750"/>
      <c r="F103" s="750"/>
      <c r="G103" s="751"/>
      <c r="H103" s="752"/>
      <c r="I103" s="753"/>
      <c r="J103" s="829"/>
      <c r="K103" s="829"/>
      <c r="M103" s="382"/>
    </row>
    <row r="104" spans="1:13" x14ac:dyDescent="0.2">
      <c r="A104" s="382"/>
      <c r="B104" s="750"/>
      <c r="C104" s="382"/>
      <c r="D104" s="382"/>
      <c r="E104" s="750"/>
      <c r="F104" s="750"/>
      <c r="G104" s="751"/>
      <c r="H104" s="752"/>
      <c r="I104" s="753"/>
      <c r="J104" s="829"/>
      <c r="K104" s="829"/>
      <c r="M104" s="382"/>
    </row>
    <row r="105" spans="1:13" x14ac:dyDescent="0.2">
      <c r="A105" s="382"/>
      <c r="B105" s="750"/>
      <c r="C105" s="382"/>
      <c r="D105" s="382"/>
      <c r="E105" s="750"/>
      <c r="F105" s="750"/>
      <c r="G105" s="751"/>
      <c r="H105" s="752"/>
      <c r="I105" s="753"/>
      <c r="J105" s="829"/>
      <c r="K105" s="829"/>
      <c r="M105" s="382"/>
    </row>
    <row r="106" spans="1:13" x14ac:dyDescent="0.2">
      <c r="A106" s="382"/>
      <c r="B106" s="750"/>
      <c r="C106" s="382"/>
      <c r="D106" s="382"/>
      <c r="E106" s="750"/>
      <c r="F106" s="750"/>
      <c r="G106" s="751"/>
      <c r="H106" s="752"/>
      <c r="I106" s="753"/>
      <c r="J106" s="829"/>
      <c r="K106" s="829"/>
      <c r="M106" s="382"/>
    </row>
    <row r="107" spans="1:13" x14ac:dyDescent="0.2">
      <c r="A107" s="382"/>
      <c r="B107" s="750"/>
      <c r="C107" s="382"/>
      <c r="D107" s="382"/>
      <c r="E107" s="750"/>
      <c r="F107" s="750"/>
      <c r="G107" s="751"/>
      <c r="H107" s="752"/>
      <c r="I107" s="753"/>
      <c r="J107" s="829"/>
      <c r="K107" s="829"/>
      <c r="M107" s="382"/>
    </row>
    <row r="108" spans="1:13" x14ac:dyDescent="0.2">
      <c r="A108" s="382"/>
      <c r="B108" s="750"/>
      <c r="C108" s="382"/>
      <c r="D108" s="382"/>
      <c r="E108" s="750"/>
      <c r="F108" s="750"/>
      <c r="G108" s="751"/>
      <c r="H108" s="752"/>
      <c r="I108" s="753"/>
      <c r="J108" s="829"/>
      <c r="K108" s="829"/>
      <c r="M108" s="382"/>
    </row>
    <row r="109" spans="1:13" x14ac:dyDescent="0.2">
      <c r="A109" s="382"/>
      <c r="B109" s="750"/>
      <c r="C109" s="382"/>
      <c r="D109" s="382"/>
      <c r="E109" s="750"/>
      <c r="F109" s="750"/>
      <c r="G109" s="751"/>
      <c r="H109" s="752"/>
      <c r="I109" s="753"/>
      <c r="J109" s="829"/>
      <c r="K109" s="829"/>
      <c r="M109" s="382"/>
    </row>
    <row r="110" spans="1:13" x14ac:dyDescent="0.2">
      <c r="A110" s="382"/>
      <c r="B110" s="750"/>
      <c r="C110" s="382"/>
      <c r="D110" s="382"/>
      <c r="E110" s="750"/>
      <c r="F110" s="750"/>
      <c r="G110" s="751"/>
      <c r="H110" s="752"/>
      <c r="I110" s="753"/>
      <c r="J110" s="829"/>
      <c r="K110" s="829"/>
      <c r="M110" s="382"/>
    </row>
    <row r="111" spans="1:13" x14ac:dyDescent="0.2">
      <c r="A111" s="382"/>
      <c r="B111" s="750"/>
      <c r="C111" s="382"/>
      <c r="D111" s="382"/>
      <c r="E111" s="750"/>
      <c r="F111" s="750"/>
      <c r="G111" s="751"/>
      <c r="H111" s="752"/>
      <c r="I111" s="753"/>
      <c r="J111" s="829"/>
      <c r="K111" s="829"/>
      <c r="M111" s="382"/>
    </row>
    <row r="112" spans="1:13" x14ac:dyDescent="0.2">
      <c r="A112" s="382"/>
      <c r="B112" s="750"/>
      <c r="C112" s="382"/>
      <c r="D112" s="382"/>
      <c r="E112" s="750"/>
      <c r="F112" s="750"/>
      <c r="G112" s="751"/>
      <c r="H112" s="752"/>
      <c r="I112" s="753"/>
      <c r="J112" s="829"/>
      <c r="K112" s="829"/>
      <c r="M112" s="382"/>
    </row>
    <row r="113" spans="1:13" x14ac:dyDescent="0.2">
      <c r="A113" s="382"/>
      <c r="B113" s="750"/>
      <c r="C113" s="382"/>
      <c r="D113" s="382"/>
      <c r="E113" s="750"/>
      <c r="F113" s="750"/>
      <c r="G113" s="751"/>
      <c r="H113" s="752"/>
      <c r="I113" s="753"/>
      <c r="J113" s="829"/>
      <c r="K113" s="829"/>
      <c r="M113" s="382"/>
    </row>
    <row r="114" spans="1:13" x14ac:dyDescent="0.2">
      <c r="A114" s="382"/>
      <c r="B114" s="750"/>
      <c r="C114" s="382"/>
      <c r="D114" s="382"/>
      <c r="E114" s="750"/>
      <c r="F114" s="750"/>
      <c r="G114" s="751"/>
      <c r="H114" s="752"/>
      <c r="I114" s="753"/>
      <c r="J114" s="829"/>
      <c r="K114" s="829"/>
      <c r="M114" s="382"/>
    </row>
    <row r="115" spans="1:13" x14ac:dyDescent="0.2">
      <c r="A115" s="382"/>
      <c r="B115" s="750"/>
      <c r="C115" s="382"/>
      <c r="D115" s="382"/>
      <c r="E115" s="750"/>
      <c r="F115" s="750"/>
      <c r="G115" s="751"/>
      <c r="H115" s="752"/>
      <c r="I115" s="753"/>
      <c r="J115" s="829"/>
      <c r="K115" s="829"/>
      <c r="M115" s="382"/>
    </row>
    <row r="116" spans="1:13" x14ac:dyDescent="0.2">
      <c r="A116" s="382"/>
      <c r="B116" s="750"/>
      <c r="C116" s="382"/>
      <c r="D116" s="382"/>
      <c r="E116" s="750"/>
      <c r="F116" s="750"/>
      <c r="G116" s="751"/>
      <c r="H116" s="752"/>
      <c r="I116" s="753"/>
      <c r="J116" s="829"/>
      <c r="K116" s="829"/>
      <c r="M116" s="382"/>
    </row>
    <row r="117" spans="1:13" x14ac:dyDescent="0.2">
      <c r="A117" s="382"/>
      <c r="B117" s="750"/>
      <c r="C117" s="382"/>
      <c r="D117" s="382"/>
      <c r="E117" s="750"/>
      <c r="F117" s="750"/>
      <c r="G117" s="751"/>
      <c r="H117" s="752"/>
      <c r="I117" s="753"/>
      <c r="J117" s="829"/>
      <c r="K117" s="829"/>
      <c r="M117" s="382"/>
    </row>
    <row r="118" spans="1:13" x14ac:dyDescent="0.2">
      <c r="A118" s="382"/>
      <c r="B118" s="750"/>
      <c r="C118" s="382"/>
      <c r="D118" s="382"/>
      <c r="E118" s="750"/>
      <c r="F118" s="750"/>
      <c r="G118" s="751"/>
      <c r="H118" s="752"/>
      <c r="I118" s="753"/>
      <c r="J118" s="829"/>
      <c r="K118" s="829"/>
      <c r="M118" s="382"/>
    </row>
    <row r="119" spans="1:13" x14ac:dyDescent="0.2">
      <c r="A119" s="382"/>
      <c r="B119" s="750"/>
      <c r="C119" s="382"/>
      <c r="D119" s="382"/>
      <c r="E119" s="750"/>
      <c r="F119" s="750"/>
      <c r="G119" s="751"/>
      <c r="H119" s="752"/>
      <c r="I119" s="753"/>
      <c r="J119" s="829"/>
      <c r="K119" s="829"/>
      <c r="M119" s="382"/>
    </row>
    <row r="120" spans="1:13" x14ac:dyDescent="0.2">
      <c r="A120" s="382"/>
      <c r="B120" s="750"/>
      <c r="C120" s="382"/>
      <c r="D120" s="382"/>
      <c r="E120" s="750"/>
      <c r="F120" s="750"/>
      <c r="G120" s="751"/>
      <c r="H120" s="752"/>
      <c r="I120" s="753"/>
      <c r="J120" s="829"/>
      <c r="K120" s="829"/>
      <c r="M120" s="382"/>
    </row>
    <row r="121" spans="1:13" x14ac:dyDescent="0.2">
      <c r="A121" s="382"/>
      <c r="B121" s="750"/>
      <c r="C121" s="382"/>
      <c r="D121" s="382"/>
      <c r="E121" s="750"/>
      <c r="F121" s="750"/>
      <c r="G121" s="751"/>
      <c r="H121" s="752"/>
      <c r="I121" s="753"/>
      <c r="J121" s="829"/>
      <c r="K121" s="829"/>
      <c r="M121" s="382"/>
    </row>
  </sheetData>
  <sheetProtection sheet="1" objects="1" scenarios="1"/>
  <mergeCells count="56">
    <mergeCell ref="A27:A30"/>
    <mergeCell ref="B27:B30"/>
    <mergeCell ref="C27:C30"/>
    <mergeCell ref="D27:D30"/>
    <mergeCell ref="E27:E30"/>
    <mergeCell ref="E15:E16"/>
    <mergeCell ref="F15:F16"/>
    <mergeCell ref="G15:G16"/>
    <mergeCell ref="L15:L16"/>
    <mergeCell ref="L27:L30"/>
    <mergeCell ref="H27:H30"/>
    <mergeCell ref="F27:F30"/>
    <mergeCell ref="G27:G30"/>
    <mergeCell ref="F41:F52"/>
    <mergeCell ref="G41:G52"/>
    <mergeCell ref="H41:H52"/>
    <mergeCell ref="L41:L52"/>
    <mergeCell ref="A8:A9"/>
    <mergeCell ref="B8:B9"/>
    <mergeCell ref="C8:C9"/>
    <mergeCell ref="D8:D9"/>
    <mergeCell ref="E8:E9"/>
    <mergeCell ref="F8:F9"/>
    <mergeCell ref="G8:G9"/>
    <mergeCell ref="L8:L9"/>
    <mergeCell ref="A15:A16"/>
    <mergeCell ref="B15:B16"/>
    <mergeCell ref="C15:C16"/>
    <mergeCell ref="D15:D16"/>
    <mergeCell ref="A41:A52"/>
    <mergeCell ref="B41:B52"/>
    <mergeCell ref="C41:C52"/>
    <mergeCell ref="D41:D52"/>
    <mergeCell ref="E41:E52"/>
    <mergeCell ref="A1:R1"/>
    <mergeCell ref="A3:E3"/>
    <mergeCell ref="F3:K3"/>
    <mergeCell ref="M3:R3"/>
    <mergeCell ref="A4:A5"/>
    <mergeCell ref="B4:B5"/>
    <mergeCell ref="C4:C5"/>
    <mergeCell ref="D4:D5"/>
    <mergeCell ref="E4:E5"/>
    <mergeCell ref="F4:F5"/>
    <mergeCell ref="G4:G5"/>
    <mergeCell ref="H4:H5"/>
    <mergeCell ref="L4:L5"/>
    <mergeCell ref="M4:M5"/>
    <mergeCell ref="N4:N5"/>
    <mergeCell ref="O4:O5"/>
    <mergeCell ref="I4:K4"/>
    <mergeCell ref="Q4:Q5"/>
    <mergeCell ref="A2:H2"/>
    <mergeCell ref="I2:R2"/>
    <mergeCell ref="R4:R5"/>
    <mergeCell ref="P4:P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20"/>
  <sheetViews>
    <sheetView zoomScaleNormal="100" workbookViewId="0">
      <pane ySplit="5" topLeftCell="A52" activePane="bottomLeft" state="frozen"/>
      <selection activeCell="E1" sqref="E1"/>
      <selection pane="bottomLeft" activeCell="A54" sqref="A54:G54"/>
    </sheetView>
  </sheetViews>
  <sheetFormatPr defaultRowHeight="12.75" x14ac:dyDescent="0.2"/>
  <cols>
    <col min="1" max="1" width="17.140625" customWidth="1"/>
    <col min="2" max="2" width="14.140625" style="280" customWidth="1"/>
    <col min="3" max="3" width="45.85546875" customWidth="1"/>
    <col min="4" max="4" width="41.28515625" customWidth="1"/>
    <col min="5" max="5" width="25" customWidth="1"/>
    <col min="6" max="6" width="14" bestFit="1" customWidth="1"/>
    <col min="7" max="7" width="26" style="28" customWidth="1"/>
    <col min="8" max="8" width="17" bestFit="1" customWidth="1"/>
    <col min="9" max="9" width="12.28515625" style="208" bestFit="1" customWidth="1"/>
    <col min="10" max="10" width="10.28515625" bestFit="1" customWidth="1"/>
    <col min="11" max="11" width="10.85546875" bestFit="1" customWidth="1"/>
    <col min="12" max="12" width="21.140625" style="208" bestFit="1" customWidth="1"/>
    <col min="13" max="13" width="16" bestFit="1" customWidth="1"/>
    <col min="14" max="14" width="18.85546875" bestFit="1" customWidth="1"/>
    <col min="15" max="15" width="16.42578125" bestFit="1" customWidth="1"/>
    <col min="16" max="16" width="15.7109375" bestFit="1" customWidth="1"/>
    <col min="17" max="17" width="17.7109375" bestFit="1" customWidth="1"/>
    <col min="18" max="18" width="11.85546875" bestFit="1" customWidth="1"/>
  </cols>
  <sheetData>
    <row r="1" spans="1:18" ht="23.25" x14ac:dyDescent="0.2">
      <c r="A1" s="898" t="s">
        <v>0</v>
      </c>
      <c r="B1" s="899"/>
      <c r="C1" s="899"/>
      <c r="D1" s="899"/>
      <c r="E1" s="899"/>
      <c r="F1" s="899"/>
      <c r="G1" s="899"/>
      <c r="H1" s="899"/>
      <c r="I1" s="899"/>
      <c r="J1" s="899"/>
      <c r="K1" s="899"/>
      <c r="L1" s="899"/>
      <c r="M1" s="899"/>
      <c r="N1" s="899"/>
      <c r="O1" s="899"/>
      <c r="P1" s="899"/>
      <c r="Q1" s="899"/>
      <c r="R1" s="899"/>
    </row>
    <row r="2" spans="1:18" ht="62.25" customHeight="1" thickBot="1" x14ac:dyDescent="0.25">
      <c r="A2" s="952" t="s">
        <v>339</v>
      </c>
      <c r="B2" s="953"/>
      <c r="C2" s="953"/>
      <c r="D2" s="953"/>
      <c r="E2" s="953"/>
      <c r="F2" s="953"/>
      <c r="G2" s="953"/>
      <c r="H2" s="953"/>
      <c r="I2" s="953"/>
      <c r="J2" s="953"/>
      <c r="K2" s="953"/>
      <c r="L2" s="953"/>
      <c r="M2" s="953"/>
      <c r="N2" s="953"/>
      <c r="O2" s="953"/>
      <c r="P2" s="953"/>
      <c r="Q2" s="953"/>
      <c r="R2" s="953"/>
    </row>
    <row r="3" spans="1:18" s="372" customFormat="1" x14ac:dyDescent="0.2">
      <c r="A3" s="954" t="s">
        <v>3</v>
      </c>
      <c r="B3" s="955"/>
      <c r="C3" s="955"/>
      <c r="D3" s="955"/>
      <c r="E3" s="956"/>
      <c r="F3" s="957" t="s">
        <v>4</v>
      </c>
      <c r="G3" s="958"/>
      <c r="H3" s="958"/>
      <c r="I3" s="958"/>
      <c r="J3" s="958"/>
      <c r="K3" s="958"/>
      <c r="L3" s="534"/>
      <c r="M3" s="954" t="s">
        <v>5</v>
      </c>
      <c r="N3" s="955"/>
      <c r="O3" s="955"/>
      <c r="P3" s="955"/>
      <c r="Q3" s="955"/>
      <c r="R3" s="956"/>
    </row>
    <row r="4" spans="1:18" s="372" customFormat="1" x14ac:dyDescent="0.2">
      <c r="A4" s="905" t="s">
        <v>6</v>
      </c>
      <c r="B4" s="905" t="s">
        <v>7</v>
      </c>
      <c r="C4" s="905" t="s">
        <v>8</v>
      </c>
      <c r="D4" s="905" t="s">
        <v>9</v>
      </c>
      <c r="E4" s="905" t="s">
        <v>10</v>
      </c>
      <c r="F4" s="910" t="s">
        <v>11</v>
      </c>
      <c r="G4" s="905" t="s">
        <v>12</v>
      </c>
      <c r="H4" s="910" t="s">
        <v>13</v>
      </c>
      <c r="I4" s="905" t="s">
        <v>14</v>
      </c>
      <c r="J4" s="962"/>
      <c r="K4" s="962"/>
      <c r="L4" s="892" t="s">
        <v>15</v>
      </c>
      <c r="M4" s="888" t="s">
        <v>16</v>
      </c>
      <c r="N4" s="888" t="s">
        <v>17</v>
      </c>
      <c r="O4" s="888" t="s">
        <v>18</v>
      </c>
      <c r="P4" s="888" t="s">
        <v>19</v>
      </c>
      <c r="Q4" s="888" t="s">
        <v>20</v>
      </c>
      <c r="R4" s="890" t="s">
        <v>21</v>
      </c>
    </row>
    <row r="5" spans="1:18" s="372" customFormat="1" x14ac:dyDescent="0.2">
      <c r="A5" s="940"/>
      <c r="B5" s="940"/>
      <c r="C5" s="940"/>
      <c r="D5" s="940"/>
      <c r="E5" s="940"/>
      <c r="F5" s="960"/>
      <c r="G5" s="940"/>
      <c r="H5" s="961"/>
      <c r="I5" s="544" t="s">
        <v>22</v>
      </c>
      <c r="J5" s="545" t="s">
        <v>23</v>
      </c>
      <c r="K5" s="545" t="s">
        <v>24</v>
      </c>
      <c r="L5" s="963"/>
      <c r="M5" s="959"/>
      <c r="N5" s="959"/>
      <c r="O5" s="959"/>
      <c r="P5" s="959"/>
      <c r="Q5" s="959"/>
      <c r="R5" s="964"/>
    </row>
    <row r="6" spans="1:18" s="478" customFormat="1" ht="15.75" x14ac:dyDescent="0.2">
      <c r="A6" s="488" t="s">
        <v>25</v>
      </c>
      <c r="B6" s="488"/>
      <c r="C6" s="488"/>
      <c r="D6" s="488"/>
      <c r="E6" s="488"/>
      <c r="F6" s="488"/>
      <c r="G6" s="488"/>
      <c r="H6" s="488"/>
      <c r="I6" s="488"/>
      <c r="J6" s="488"/>
      <c r="K6" s="488"/>
      <c r="L6" s="538"/>
      <c r="M6" s="477"/>
      <c r="N6" s="477"/>
      <c r="O6" s="477"/>
      <c r="P6" s="477"/>
      <c r="Q6" s="477"/>
      <c r="R6" s="477"/>
    </row>
    <row r="7" spans="1:18" s="133" customFormat="1" x14ac:dyDescent="0.2">
      <c r="A7" s="236" t="s">
        <v>340</v>
      </c>
      <c r="B7" s="245">
        <v>44402</v>
      </c>
      <c r="C7" s="236" t="s">
        <v>164</v>
      </c>
      <c r="D7" s="236" t="s">
        <v>341</v>
      </c>
      <c r="E7" s="236" t="s">
        <v>342</v>
      </c>
      <c r="F7" s="328">
        <v>11200</v>
      </c>
      <c r="G7" s="351" t="s">
        <v>343</v>
      </c>
      <c r="H7" s="328">
        <v>11200</v>
      </c>
      <c r="I7" s="205">
        <v>11200</v>
      </c>
      <c r="J7" s="235">
        <v>43266</v>
      </c>
      <c r="K7" s="236">
        <v>825785</v>
      </c>
      <c r="L7" s="205">
        <f t="shared" ref="L7:L20" si="0">SUM(F7-H7)</f>
        <v>0</v>
      </c>
      <c r="M7" s="236"/>
      <c r="N7" s="236"/>
      <c r="O7" s="236"/>
      <c r="P7" s="236"/>
      <c r="Q7" s="236"/>
      <c r="R7" s="236"/>
    </row>
    <row r="8" spans="1:18" s="135" customFormat="1" x14ac:dyDescent="0.2">
      <c r="A8" s="347" t="s">
        <v>344</v>
      </c>
      <c r="B8" s="172">
        <v>44543</v>
      </c>
      <c r="C8" s="347" t="s">
        <v>164</v>
      </c>
      <c r="D8" s="347" t="s">
        <v>345</v>
      </c>
      <c r="E8" s="347" t="s">
        <v>346</v>
      </c>
      <c r="F8" s="211">
        <v>22400</v>
      </c>
      <c r="G8" s="173" t="s">
        <v>347</v>
      </c>
      <c r="H8" s="346">
        <f>I8</f>
        <v>0</v>
      </c>
      <c r="I8" s="204"/>
      <c r="J8" s="347"/>
      <c r="K8" s="347"/>
      <c r="L8" s="204">
        <f t="shared" si="0"/>
        <v>22400</v>
      </c>
      <c r="M8" s="347"/>
      <c r="N8" s="347"/>
      <c r="O8" s="347"/>
      <c r="P8" s="347"/>
      <c r="Q8" s="347"/>
      <c r="R8" s="347"/>
    </row>
    <row r="9" spans="1:18" s="135" customFormat="1" x14ac:dyDescent="0.2">
      <c r="A9" s="347" t="s">
        <v>348</v>
      </c>
      <c r="B9" s="172">
        <v>44327</v>
      </c>
      <c r="C9" s="347" t="s">
        <v>349</v>
      </c>
      <c r="D9" s="347" t="s">
        <v>350</v>
      </c>
      <c r="E9" s="347" t="s">
        <v>351</v>
      </c>
      <c r="F9" s="346">
        <v>420000</v>
      </c>
      <c r="G9" s="173" t="s">
        <v>352</v>
      </c>
      <c r="H9" s="346">
        <f>I9</f>
        <v>0</v>
      </c>
      <c r="I9" s="204"/>
      <c r="J9" s="347"/>
      <c r="K9" s="347"/>
      <c r="L9" s="204">
        <f t="shared" si="0"/>
        <v>420000</v>
      </c>
      <c r="M9" s="347"/>
      <c r="N9" s="347"/>
      <c r="O9" s="347"/>
      <c r="P9" s="347"/>
      <c r="Q9" s="347"/>
      <c r="R9" s="347"/>
    </row>
    <row r="10" spans="1:18" s="133" customFormat="1" x14ac:dyDescent="0.2">
      <c r="A10" s="236" t="s">
        <v>353</v>
      </c>
      <c r="B10" s="245">
        <v>44375</v>
      </c>
      <c r="C10" s="236" t="s">
        <v>349</v>
      </c>
      <c r="D10" s="236" t="s">
        <v>354</v>
      </c>
      <c r="E10" s="236" t="s">
        <v>355</v>
      </c>
      <c r="F10" s="328">
        <v>28000</v>
      </c>
      <c r="G10" s="351" t="s">
        <v>343</v>
      </c>
      <c r="H10" s="328">
        <v>28000</v>
      </c>
      <c r="I10" s="205">
        <v>28000</v>
      </c>
      <c r="J10" s="235">
        <v>43174</v>
      </c>
      <c r="K10" s="236">
        <v>804451</v>
      </c>
      <c r="L10" s="205">
        <f t="shared" si="0"/>
        <v>0</v>
      </c>
      <c r="M10" s="236"/>
      <c r="N10" s="236"/>
      <c r="O10" s="236"/>
      <c r="P10" s="236"/>
      <c r="Q10" s="236"/>
      <c r="R10" s="236"/>
    </row>
    <row r="11" spans="1:18" s="133" customFormat="1" x14ac:dyDescent="0.2">
      <c r="A11" s="236" t="s">
        <v>356</v>
      </c>
      <c r="B11" s="286"/>
      <c r="C11" s="236" t="s">
        <v>164</v>
      </c>
      <c r="D11" s="236" t="s">
        <v>357</v>
      </c>
      <c r="E11" s="236" t="s">
        <v>215</v>
      </c>
      <c r="F11" s="175"/>
      <c r="G11" s="351"/>
      <c r="H11" s="328">
        <f t="shared" ref="H11:H15" si="1">I11</f>
        <v>0</v>
      </c>
      <c r="I11" s="205"/>
      <c r="J11" s="236"/>
      <c r="K11" s="236"/>
      <c r="L11" s="205">
        <f t="shared" si="0"/>
        <v>0</v>
      </c>
      <c r="M11" s="236"/>
      <c r="N11" s="236"/>
      <c r="O11" s="236"/>
      <c r="P11" s="236"/>
      <c r="Q11" s="236"/>
      <c r="R11" s="236"/>
    </row>
    <row r="12" spans="1:18" s="133" customFormat="1" x14ac:dyDescent="0.2">
      <c r="A12" s="236" t="s">
        <v>358</v>
      </c>
      <c r="B12" s="286"/>
      <c r="C12" s="236" t="s">
        <v>164</v>
      </c>
      <c r="D12" s="236" t="s">
        <v>359</v>
      </c>
      <c r="E12" s="236" t="s">
        <v>360</v>
      </c>
      <c r="F12" s="328"/>
      <c r="G12" s="351"/>
      <c r="H12" s="328">
        <f t="shared" si="1"/>
        <v>0</v>
      </c>
      <c r="I12" s="205"/>
      <c r="J12" s="236"/>
      <c r="K12" s="236"/>
      <c r="L12" s="205">
        <f t="shared" si="0"/>
        <v>0</v>
      </c>
      <c r="M12" s="236"/>
      <c r="N12" s="236"/>
      <c r="O12" s="236"/>
      <c r="P12" s="236"/>
      <c r="Q12" s="236"/>
      <c r="R12" s="236"/>
    </row>
    <row r="13" spans="1:18" s="133" customFormat="1" ht="25.5" x14ac:dyDescent="0.2">
      <c r="A13" s="236" t="s">
        <v>361</v>
      </c>
      <c r="B13" s="245">
        <v>44214</v>
      </c>
      <c r="C13" s="236" t="s">
        <v>362</v>
      </c>
      <c r="D13" s="236" t="s">
        <v>363</v>
      </c>
      <c r="E13" s="236" t="s">
        <v>364</v>
      </c>
      <c r="F13" s="328">
        <v>291200</v>
      </c>
      <c r="G13" s="351" t="s">
        <v>188</v>
      </c>
      <c r="H13" s="328">
        <v>291200</v>
      </c>
      <c r="I13" s="205">
        <v>291200</v>
      </c>
      <c r="J13" s="235">
        <v>44299</v>
      </c>
      <c r="K13" s="236">
        <v>1230334</v>
      </c>
      <c r="L13" s="205">
        <f t="shared" si="0"/>
        <v>0</v>
      </c>
      <c r="M13" s="236"/>
      <c r="N13" s="236"/>
      <c r="O13" s="236"/>
      <c r="P13" s="236"/>
      <c r="Q13" s="236"/>
      <c r="R13" s="236"/>
    </row>
    <row r="14" spans="1:18" s="133" customFormat="1" x14ac:dyDescent="0.2">
      <c r="A14" s="236" t="s">
        <v>365</v>
      </c>
      <c r="B14" s="245">
        <v>43611</v>
      </c>
      <c r="C14" s="236" t="s">
        <v>362</v>
      </c>
      <c r="D14" s="236" t="s">
        <v>366</v>
      </c>
      <c r="E14" s="236" t="s">
        <v>367</v>
      </c>
      <c r="F14" s="328">
        <v>11200</v>
      </c>
      <c r="G14" s="351" t="s">
        <v>180</v>
      </c>
      <c r="H14" s="328">
        <v>11200</v>
      </c>
      <c r="I14" s="335">
        <v>11200</v>
      </c>
      <c r="J14" s="235">
        <v>43179</v>
      </c>
      <c r="K14" s="236">
        <v>804976</v>
      </c>
      <c r="L14" s="335">
        <f t="shared" si="0"/>
        <v>0</v>
      </c>
      <c r="M14" s="236"/>
      <c r="N14" s="236"/>
      <c r="O14" s="236"/>
      <c r="P14" s="236"/>
      <c r="Q14" s="236"/>
      <c r="R14" s="236"/>
    </row>
    <row r="15" spans="1:18" s="133" customFormat="1" ht="25.5" x14ac:dyDescent="0.2">
      <c r="A15" s="236" t="s">
        <v>368</v>
      </c>
      <c r="B15" s="245">
        <v>43747</v>
      </c>
      <c r="C15" s="236" t="s">
        <v>369</v>
      </c>
      <c r="D15" s="236" t="s">
        <v>370</v>
      </c>
      <c r="E15" s="236" t="s">
        <v>371</v>
      </c>
      <c r="F15" s="328">
        <v>268800</v>
      </c>
      <c r="G15" s="351" t="s">
        <v>372</v>
      </c>
      <c r="H15" s="328">
        <f t="shared" si="1"/>
        <v>268800</v>
      </c>
      <c r="I15" s="205">
        <v>268800</v>
      </c>
      <c r="J15" s="235">
        <v>43152</v>
      </c>
      <c r="K15" s="236">
        <v>784103</v>
      </c>
      <c r="L15" s="205">
        <f t="shared" si="0"/>
        <v>0</v>
      </c>
      <c r="M15" s="236"/>
      <c r="N15" s="236"/>
      <c r="O15" s="236"/>
      <c r="P15" s="236"/>
      <c r="Q15" s="236"/>
      <c r="R15" s="236"/>
    </row>
    <row r="16" spans="1:18" s="133" customFormat="1" x14ac:dyDescent="0.2">
      <c r="A16" s="236" t="s">
        <v>373</v>
      </c>
      <c r="B16" s="245">
        <v>43721</v>
      </c>
      <c r="C16" s="236" t="s">
        <v>362</v>
      </c>
      <c r="D16" s="236" t="s">
        <v>374</v>
      </c>
      <c r="E16" s="236" t="s">
        <v>375</v>
      </c>
      <c r="F16" s="328">
        <v>11200</v>
      </c>
      <c r="G16" s="351" t="s">
        <v>180</v>
      </c>
      <c r="H16" s="328">
        <v>11200</v>
      </c>
      <c r="I16" s="205">
        <v>11200</v>
      </c>
      <c r="J16" s="235">
        <v>43019</v>
      </c>
      <c r="K16" s="236">
        <v>747780</v>
      </c>
      <c r="L16" s="205">
        <f t="shared" si="0"/>
        <v>0</v>
      </c>
      <c r="M16" s="236"/>
      <c r="N16" s="236"/>
      <c r="O16" s="236"/>
      <c r="P16" s="236"/>
      <c r="Q16" s="236"/>
      <c r="R16" s="236"/>
    </row>
    <row r="17" spans="1:18" s="118" customFormat="1" x14ac:dyDescent="0.2">
      <c r="A17" s="151"/>
      <c r="B17" s="397"/>
      <c r="C17" s="151"/>
      <c r="D17" s="151"/>
      <c r="E17" s="151"/>
      <c r="F17" s="151"/>
      <c r="G17" s="291"/>
      <c r="H17" s="151"/>
      <c r="I17" s="179"/>
      <c r="J17" s="151"/>
      <c r="K17" s="151"/>
      <c r="L17" s="179"/>
      <c r="M17" s="151"/>
      <c r="N17" s="151"/>
      <c r="O17" s="151"/>
      <c r="P17" s="151"/>
      <c r="Q17" s="151"/>
      <c r="R17" s="151"/>
    </row>
    <row r="18" spans="1:18" s="133" customFormat="1" x14ac:dyDescent="0.2">
      <c r="A18" s="236" t="s">
        <v>376</v>
      </c>
      <c r="B18" s="245">
        <v>44606</v>
      </c>
      <c r="C18" s="236" t="s">
        <v>164</v>
      </c>
      <c r="D18" s="236" t="s">
        <v>374</v>
      </c>
      <c r="E18" s="236" t="s">
        <v>377</v>
      </c>
      <c r="F18" s="328">
        <v>33600</v>
      </c>
      <c r="G18" s="351" t="s">
        <v>347</v>
      </c>
      <c r="H18" s="328">
        <v>36553.29</v>
      </c>
      <c r="I18" s="205">
        <v>36553.29</v>
      </c>
      <c r="J18" s="235">
        <v>43593</v>
      </c>
      <c r="K18" s="236">
        <v>908660</v>
      </c>
      <c r="L18" s="205"/>
      <c r="M18" s="236"/>
      <c r="N18" s="236"/>
      <c r="O18" s="236"/>
      <c r="P18" s="236"/>
      <c r="Q18" s="236"/>
      <c r="R18" s="236"/>
    </row>
    <row r="19" spans="1:18" s="133" customFormat="1" x14ac:dyDescent="0.2">
      <c r="A19" s="236" t="s">
        <v>378</v>
      </c>
      <c r="B19" s="245">
        <v>43679</v>
      </c>
      <c r="C19" s="236" t="s">
        <v>362</v>
      </c>
      <c r="D19" s="236" t="s">
        <v>379</v>
      </c>
      <c r="E19" s="236" t="s">
        <v>380</v>
      </c>
      <c r="F19" s="328">
        <v>22400</v>
      </c>
      <c r="G19" s="351" t="s">
        <v>180</v>
      </c>
      <c r="H19" s="328">
        <v>22400</v>
      </c>
      <c r="I19" s="335">
        <v>22400</v>
      </c>
      <c r="J19" s="235">
        <v>42979</v>
      </c>
      <c r="K19" s="236">
        <v>728095</v>
      </c>
      <c r="L19" s="335">
        <f t="shared" si="0"/>
        <v>0</v>
      </c>
      <c r="M19" s="236"/>
      <c r="N19" s="236"/>
      <c r="O19" s="236"/>
      <c r="P19" s="236"/>
      <c r="Q19" s="236"/>
      <c r="R19" s="236"/>
    </row>
    <row r="20" spans="1:18" s="135" customFormat="1" x14ac:dyDescent="0.2">
      <c r="A20" s="347" t="s">
        <v>381</v>
      </c>
      <c r="B20" s="224"/>
      <c r="C20" s="347" t="s">
        <v>382</v>
      </c>
      <c r="D20" s="347" t="s">
        <v>383</v>
      </c>
      <c r="E20" s="347" t="s">
        <v>384</v>
      </c>
      <c r="F20" s="346">
        <v>22400</v>
      </c>
      <c r="G20" s="173" t="s">
        <v>343</v>
      </c>
      <c r="H20" s="346">
        <f t="shared" ref="H20" si="2">I20</f>
        <v>0</v>
      </c>
      <c r="I20" s="204"/>
      <c r="J20" s="347"/>
      <c r="K20" s="347"/>
      <c r="L20" s="204">
        <f t="shared" si="0"/>
        <v>22400</v>
      </c>
      <c r="M20" s="347"/>
      <c r="N20" s="347"/>
      <c r="O20" s="347"/>
      <c r="P20" s="347"/>
      <c r="Q20" s="347"/>
      <c r="R20" s="347"/>
    </row>
    <row r="21" spans="1:18" s="135" customFormat="1" x14ac:dyDescent="0.2">
      <c r="A21" s="347" t="s">
        <v>385</v>
      </c>
      <c r="B21" s="172">
        <v>44496</v>
      </c>
      <c r="C21" s="347" t="s">
        <v>164</v>
      </c>
      <c r="D21" s="347" t="s">
        <v>386</v>
      </c>
      <c r="E21" s="347" t="s">
        <v>387</v>
      </c>
      <c r="F21" s="346">
        <v>11200</v>
      </c>
      <c r="G21" s="173" t="s">
        <v>343</v>
      </c>
      <c r="H21" s="346"/>
      <c r="I21" s="204"/>
      <c r="J21" s="347"/>
      <c r="K21" s="347"/>
      <c r="L21" s="204">
        <f t="shared" ref="L21:L35" si="3">SUM(F21-H21)</f>
        <v>11200</v>
      </c>
      <c r="M21" s="347"/>
      <c r="N21" s="347"/>
      <c r="O21" s="347"/>
      <c r="P21" s="347"/>
      <c r="Q21" s="347"/>
      <c r="R21" s="347"/>
    </row>
    <row r="22" spans="1:18" s="135" customFormat="1" x14ac:dyDescent="0.2">
      <c r="A22" s="347" t="s">
        <v>388</v>
      </c>
      <c r="B22" s="172">
        <v>44450</v>
      </c>
      <c r="C22" s="347" t="s">
        <v>349</v>
      </c>
      <c r="D22" s="347" t="s">
        <v>389</v>
      </c>
      <c r="E22" s="347" t="s">
        <v>390</v>
      </c>
      <c r="F22" s="346">
        <v>532000</v>
      </c>
      <c r="G22" s="173" t="s">
        <v>391</v>
      </c>
      <c r="H22" s="346">
        <f t="shared" ref="H22:H25" si="4">I22</f>
        <v>0</v>
      </c>
      <c r="I22" s="204"/>
      <c r="J22" s="347"/>
      <c r="K22" s="347"/>
      <c r="L22" s="204">
        <f t="shared" si="3"/>
        <v>532000</v>
      </c>
      <c r="M22" s="347"/>
      <c r="N22" s="347"/>
      <c r="O22" s="347"/>
      <c r="P22" s="347"/>
      <c r="Q22" s="347"/>
      <c r="R22" s="347"/>
    </row>
    <row r="23" spans="1:18" s="133" customFormat="1" ht="25.5" x14ac:dyDescent="0.2">
      <c r="A23" s="236" t="s">
        <v>392</v>
      </c>
      <c r="B23" s="245">
        <v>43756</v>
      </c>
      <c r="C23" s="236" t="s">
        <v>393</v>
      </c>
      <c r="D23" s="236" t="s">
        <v>394</v>
      </c>
      <c r="E23" s="236" t="s">
        <v>395</v>
      </c>
      <c r="F23" s="328">
        <v>11200</v>
      </c>
      <c r="G23" s="351" t="s">
        <v>343</v>
      </c>
      <c r="H23" s="328">
        <f t="shared" si="4"/>
        <v>11200</v>
      </c>
      <c r="I23" s="205">
        <v>11200</v>
      </c>
      <c r="J23" s="351" t="s">
        <v>396</v>
      </c>
      <c r="K23" s="209" t="s">
        <v>397</v>
      </c>
      <c r="L23" s="205">
        <f t="shared" si="3"/>
        <v>0</v>
      </c>
      <c r="M23" s="236"/>
      <c r="N23" s="236"/>
      <c r="O23" s="236"/>
      <c r="P23" s="236"/>
      <c r="Q23" s="236"/>
      <c r="R23" s="236"/>
    </row>
    <row r="24" spans="1:18" s="118" customFormat="1" x14ac:dyDescent="0.2">
      <c r="A24" s="151"/>
      <c r="B24" s="397"/>
      <c r="C24" s="151"/>
      <c r="D24" s="151"/>
      <c r="E24" s="151"/>
      <c r="F24" s="151"/>
      <c r="G24" s="291"/>
      <c r="H24" s="151"/>
      <c r="I24" s="179"/>
      <c r="J24" s="151"/>
      <c r="K24" s="151"/>
      <c r="L24" s="179"/>
      <c r="M24" s="151"/>
      <c r="N24" s="151"/>
      <c r="O24" s="151"/>
      <c r="P24" s="151"/>
      <c r="Q24" s="151"/>
      <c r="R24" s="151"/>
    </row>
    <row r="25" spans="1:18" s="133" customFormat="1" x14ac:dyDescent="0.2">
      <c r="A25" s="236" t="s">
        <v>398</v>
      </c>
      <c r="B25" s="245">
        <v>44402</v>
      </c>
      <c r="C25" s="236" t="s">
        <v>164</v>
      </c>
      <c r="D25" s="236" t="s">
        <v>399</v>
      </c>
      <c r="E25" s="236" t="s">
        <v>400</v>
      </c>
      <c r="F25" s="328">
        <v>22400</v>
      </c>
      <c r="G25" s="351" t="s">
        <v>343</v>
      </c>
      <c r="H25" s="328">
        <f t="shared" si="4"/>
        <v>22400</v>
      </c>
      <c r="I25" s="205">
        <v>22400</v>
      </c>
      <c r="J25" s="235">
        <v>42955</v>
      </c>
      <c r="K25" s="236">
        <v>711159</v>
      </c>
      <c r="L25" s="205">
        <f t="shared" si="3"/>
        <v>0</v>
      </c>
      <c r="M25" s="236"/>
      <c r="N25" s="236"/>
      <c r="O25" s="236"/>
      <c r="P25" s="236"/>
      <c r="Q25" s="236"/>
      <c r="R25" s="236"/>
    </row>
    <row r="26" spans="1:18" s="133" customFormat="1" x14ac:dyDescent="0.2">
      <c r="A26" s="236" t="s">
        <v>401</v>
      </c>
      <c r="B26" s="245">
        <v>43678</v>
      </c>
      <c r="C26" s="236" t="s">
        <v>164</v>
      </c>
      <c r="D26" s="236" t="s">
        <v>402</v>
      </c>
      <c r="E26" s="236" t="s">
        <v>403</v>
      </c>
      <c r="F26" s="328">
        <v>12184.43</v>
      </c>
      <c r="G26" s="351" t="s">
        <v>180</v>
      </c>
      <c r="H26" s="328">
        <v>12184.43</v>
      </c>
      <c r="I26" s="205">
        <v>12184.43</v>
      </c>
      <c r="J26" s="235">
        <v>43669</v>
      </c>
      <c r="K26" s="236">
        <v>973172</v>
      </c>
      <c r="L26" s="205">
        <f>F26-H26</f>
        <v>0</v>
      </c>
      <c r="M26" s="236"/>
      <c r="N26" s="236"/>
      <c r="O26" s="236"/>
      <c r="P26" s="236"/>
      <c r="Q26" s="236"/>
      <c r="R26" s="236"/>
    </row>
    <row r="27" spans="1:18" s="133" customFormat="1" x14ac:dyDescent="0.2">
      <c r="A27" s="236" t="s">
        <v>404</v>
      </c>
      <c r="B27" s="245">
        <v>44468</v>
      </c>
      <c r="C27" s="236" t="s">
        <v>164</v>
      </c>
      <c r="D27" s="236" t="s">
        <v>405</v>
      </c>
      <c r="E27" s="236" t="s">
        <v>406</v>
      </c>
      <c r="F27" s="328">
        <v>33600</v>
      </c>
      <c r="G27" s="351" t="s">
        <v>171</v>
      </c>
      <c r="H27" s="328">
        <v>33600</v>
      </c>
      <c r="I27" s="205">
        <v>33600</v>
      </c>
      <c r="J27" s="235">
        <v>43952</v>
      </c>
      <c r="K27" s="236">
        <v>1092946</v>
      </c>
      <c r="L27" s="205">
        <f t="shared" si="3"/>
        <v>0</v>
      </c>
      <c r="M27" s="236"/>
      <c r="N27" s="236"/>
      <c r="O27" s="236"/>
      <c r="P27" s="236"/>
      <c r="Q27" s="236"/>
      <c r="R27" s="236"/>
    </row>
    <row r="28" spans="1:18" s="133" customFormat="1" x14ac:dyDescent="0.2">
      <c r="A28" s="236" t="s">
        <v>407</v>
      </c>
      <c r="B28" s="245">
        <v>44480</v>
      </c>
      <c r="C28" s="236" t="s">
        <v>164</v>
      </c>
      <c r="D28" s="236" t="s">
        <v>408</v>
      </c>
      <c r="E28" s="236" t="s">
        <v>409</v>
      </c>
      <c r="F28" s="328">
        <v>11200</v>
      </c>
      <c r="G28" s="351" t="s">
        <v>343</v>
      </c>
      <c r="H28" s="328">
        <v>12184.43</v>
      </c>
      <c r="I28" s="335">
        <v>12184.43</v>
      </c>
      <c r="J28" s="235">
        <v>43600</v>
      </c>
      <c r="K28" s="236">
        <v>912954</v>
      </c>
      <c r="L28" s="335"/>
      <c r="M28" s="236"/>
      <c r="N28" s="236"/>
      <c r="O28" s="236"/>
      <c r="P28" s="236"/>
      <c r="Q28" s="236"/>
      <c r="R28" s="236"/>
    </row>
    <row r="29" spans="1:18" s="133" customFormat="1" x14ac:dyDescent="0.2">
      <c r="A29" s="936" t="s">
        <v>410</v>
      </c>
      <c r="B29" s="967">
        <v>44425</v>
      </c>
      <c r="C29" s="936" t="s">
        <v>164</v>
      </c>
      <c r="D29" s="936" t="s">
        <v>359</v>
      </c>
      <c r="E29" s="936" t="s">
        <v>360</v>
      </c>
      <c r="F29" s="965">
        <f>H29+H30</f>
        <v>25994.98</v>
      </c>
      <c r="G29" s="940" t="s">
        <v>343</v>
      </c>
      <c r="H29" s="328">
        <v>12997.49</v>
      </c>
      <c r="I29" s="205">
        <v>12997.49</v>
      </c>
      <c r="J29" s="235">
        <v>44357</v>
      </c>
      <c r="K29" s="236">
        <v>1247085</v>
      </c>
      <c r="L29" s="942">
        <f>F29-H29-H30</f>
        <v>0</v>
      </c>
      <c r="M29" s="236"/>
      <c r="N29" s="236"/>
      <c r="O29" s="236"/>
      <c r="P29" s="236"/>
      <c r="Q29" s="236"/>
      <c r="R29" s="236"/>
    </row>
    <row r="30" spans="1:18" s="133" customFormat="1" x14ac:dyDescent="0.2">
      <c r="A30" s="937"/>
      <c r="B30" s="968"/>
      <c r="C30" s="937"/>
      <c r="D30" s="937"/>
      <c r="E30" s="937"/>
      <c r="F30" s="966"/>
      <c r="G30" s="941"/>
      <c r="H30" s="328">
        <v>12997.49</v>
      </c>
      <c r="I30" s="205">
        <v>12997.49</v>
      </c>
      <c r="J30" s="235">
        <v>44364</v>
      </c>
      <c r="K30" s="236">
        <v>1249135</v>
      </c>
      <c r="L30" s="943"/>
      <c r="M30" s="236"/>
      <c r="N30" s="236"/>
      <c r="O30" s="236"/>
      <c r="P30" s="236"/>
      <c r="Q30" s="236"/>
      <c r="R30" s="236"/>
    </row>
    <row r="31" spans="1:18" s="133" customFormat="1" ht="25.5" x14ac:dyDescent="0.2">
      <c r="A31" s="236" t="s">
        <v>411</v>
      </c>
      <c r="B31" s="245">
        <v>45168</v>
      </c>
      <c r="C31" s="236" t="s">
        <v>412</v>
      </c>
      <c r="D31" s="236" t="s">
        <v>413</v>
      </c>
      <c r="E31" s="236" t="s">
        <v>414</v>
      </c>
      <c r="F31" s="328">
        <v>25985.5</v>
      </c>
      <c r="G31" s="351" t="s">
        <v>415</v>
      </c>
      <c r="H31" s="328">
        <v>25985.5</v>
      </c>
      <c r="I31" s="205">
        <v>25985.5</v>
      </c>
      <c r="J31" s="235">
        <v>43125</v>
      </c>
      <c r="K31" s="236">
        <v>770918</v>
      </c>
      <c r="L31" s="205">
        <f t="shared" si="3"/>
        <v>0</v>
      </c>
      <c r="M31" s="236"/>
      <c r="N31" s="236"/>
      <c r="O31" s="236"/>
      <c r="P31" s="236"/>
      <c r="Q31" s="236"/>
      <c r="R31" s="236"/>
    </row>
    <row r="32" spans="1:18" s="133" customFormat="1" x14ac:dyDescent="0.2">
      <c r="A32" s="236" t="s">
        <v>416</v>
      </c>
      <c r="B32" s="245">
        <v>44501</v>
      </c>
      <c r="C32" s="236" t="s">
        <v>417</v>
      </c>
      <c r="D32" s="236" t="s">
        <v>418</v>
      </c>
      <c r="E32" s="236" t="s">
        <v>419</v>
      </c>
      <c r="F32" s="328">
        <v>11200</v>
      </c>
      <c r="G32" s="351" t="s">
        <v>343</v>
      </c>
      <c r="H32" s="328">
        <v>11200</v>
      </c>
      <c r="I32" s="205">
        <v>11200</v>
      </c>
      <c r="J32" s="235">
        <v>43241</v>
      </c>
      <c r="K32" s="236">
        <v>819706</v>
      </c>
      <c r="L32" s="205">
        <f t="shared" si="3"/>
        <v>0</v>
      </c>
      <c r="M32" s="236"/>
      <c r="N32" s="236"/>
      <c r="O32" s="236"/>
      <c r="P32" s="236"/>
      <c r="Q32" s="236"/>
      <c r="R32" s="236"/>
    </row>
    <row r="33" spans="1:18" s="859" customFormat="1" ht="38.25" x14ac:dyDescent="0.2">
      <c r="A33" s="854" t="s">
        <v>420</v>
      </c>
      <c r="B33" s="855">
        <v>45296</v>
      </c>
      <c r="C33" s="854" t="s">
        <v>421</v>
      </c>
      <c r="D33" s="854" t="s">
        <v>370</v>
      </c>
      <c r="E33" s="854" t="s">
        <v>422</v>
      </c>
      <c r="F33" s="856">
        <v>905940</v>
      </c>
      <c r="G33" s="857" t="s">
        <v>423</v>
      </c>
      <c r="H33" s="856">
        <f>I33</f>
        <v>0</v>
      </c>
      <c r="I33" s="858"/>
      <c r="J33" s="854"/>
      <c r="K33" s="854"/>
      <c r="L33" s="858"/>
      <c r="M33" s="854"/>
      <c r="N33" s="854"/>
      <c r="O33" s="854"/>
      <c r="P33" s="854"/>
      <c r="Q33" s="854"/>
      <c r="R33" s="854"/>
    </row>
    <row r="34" spans="1:18" s="135" customFormat="1" ht="25.5" x14ac:dyDescent="0.2">
      <c r="A34" s="347" t="s">
        <v>424</v>
      </c>
      <c r="B34" s="172">
        <v>44578</v>
      </c>
      <c r="C34" s="347" t="s">
        <v>425</v>
      </c>
      <c r="D34" s="347" t="s">
        <v>426</v>
      </c>
      <c r="E34" s="347" t="s">
        <v>427</v>
      </c>
      <c r="F34" s="346">
        <v>84000</v>
      </c>
      <c r="G34" s="173" t="s">
        <v>428</v>
      </c>
      <c r="H34" s="346">
        <f>I34</f>
        <v>0</v>
      </c>
      <c r="I34" s="204"/>
      <c r="J34" s="347"/>
      <c r="K34" s="347"/>
      <c r="L34" s="204">
        <f t="shared" si="3"/>
        <v>84000</v>
      </c>
      <c r="M34" s="347"/>
      <c r="N34" s="347"/>
      <c r="O34" s="347"/>
      <c r="P34" s="347"/>
      <c r="Q34" s="347"/>
      <c r="R34" s="347"/>
    </row>
    <row r="35" spans="1:18" s="135" customFormat="1" ht="25.5" x14ac:dyDescent="0.2">
      <c r="A35" s="347" t="s">
        <v>429</v>
      </c>
      <c r="B35" s="172">
        <v>44626</v>
      </c>
      <c r="C35" s="347" t="s">
        <v>349</v>
      </c>
      <c r="D35" s="347" t="s">
        <v>430</v>
      </c>
      <c r="E35" s="347" t="s">
        <v>422</v>
      </c>
      <c r="F35" s="346">
        <v>252000</v>
      </c>
      <c r="G35" s="173" t="s">
        <v>431</v>
      </c>
      <c r="H35" s="346">
        <v>170015.4</v>
      </c>
      <c r="I35" s="204">
        <v>170015.4</v>
      </c>
      <c r="J35" s="238">
        <v>43389</v>
      </c>
      <c r="K35" s="347">
        <v>881709</v>
      </c>
      <c r="L35" s="204">
        <f t="shared" si="3"/>
        <v>81984.600000000006</v>
      </c>
      <c r="M35" s="347"/>
      <c r="N35" s="347"/>
      <c r="O35" s="347"/>
      <c r="P35" s="347"/>
      <c r="Q35" s="347"/>
      <c r="R35" s="347"/>
    </row>
    <row r="36" spans="1:18" s="135" customFormat="1" x14ac:dyDescent="0.2">
      <c r="A36" s="347" t="s">
        <v>432</v>
      </c>
      <c r="B36" s="172">
        <v>45372</v>
      </c>
      <c r="C36" s="347" t="s">
        <v>433</v>
      </c>
      <c r="D36" s="347" t="s">
        <v>434</v>
      </c>
      <c r="E36" s="347" t="s">
        <v>435</v>
      </c>
      <c r="F36" s="346">
        <v>224000</v>
      </c>
      <c r="G36" s="173" t="s">
        <v>436</v>
      </c>
      <c r="H36" s="346" t="s">
        <v>437</v>
      </c>
      <c r="I36" s="204"/>
      <c r="J36" s="347"/>
      <c r="K36" s="347"/>
      <c r="L36" s="218">
        <v>224000</v>
      </c>
      <c r="M36" s="347"/>
      <c r="N36" s="347"/>
      <c r="O36" s="347"/>
      <c r="P36" s="347"/>
      <c r="Q36" s="347"/>
      <c r="R36" s="347"/>
    </row>
    <row r="37" spans="1:18" s="118" customFormat="1" x14ac:dyDescent="0.2">
      <c r="A37" s="151" t="s">
        <v>438</v>
      </c>
      <c r="B37" s="267">
        <v>44726</v>
      </c>
      <c r="C37" s="151" t="s">
        <v>439</v>
      </c>
      <c r="D37" s="151" t="s">
        <v>440</v>
      </c>
      <c r="E37" s="151" t="s">
        <v>441</v>
      </c>
      <c r="F37" s="336">
        <v>11200</v>
      </c>
      <c r="G37" s="291" t="s">
        <v>343</v>
      </c>
      <c r="H37" s="178">
        <v>11200</v>
      </c>
      <c r="I37" s="179">
        <v>11200</v>
      </c>
      <c r="J37" s="177">
        <v>43279</v>
      </c>
      <c r="K37" s="151">
        <v>828393</v>
      </c>
      <c r="L37" s="179">
        <f>F37-H37</f>
        <v>0</v>
      </c>
      <c r="M37" s="151"/>
      <c r="N37" s="151"/>
      <c r="O37" s="151"/>
      <c r="P37" s="151"/>
      <c r="Q37" s="151"/>
      <c r="R37" s="151"/>
    </row>
    <row r="38" spans="1:18" s="118" customFormat="1" x14ac:dyDescent="0.2">
      <c r="A38" s="236" t="s">
        <v>442</v>
      </c>
      <c r="B38" s="267">
        <v>44712</v>
      </c>
      <c r="C38" s="151" t="s">
        <v>439</v>
      </c>
      <c r="D38" s="151" t="s">
        <v>443</v>
      </c>
      <c r="E38" s="151" t="s">
        <v>444</v>
      </c>
      <c r="F38" s="179">
        <v>12184.43</v>
      </c>
      <c r="G38" s="291" t="s">
        <v>343</v>
      </c>
      <c r="H38" s="178">
        <v>12184.43</v>
      </c>
      <c r="I38" s="179">
        <v>12184.43</v>
      </c>
      <c r="J38" s="177">
        <v>43384</v>
      </c>
      <c r="K38" s="151">
        <v>880371</v>
      </c>
      <c r="L38" s="179">
        <f>F38-H38</f>
        <v>0</v>
      </c>
      <c r="M38" s="151"/>
      <c r="N38" s="151"/>
      <c r="O38" s="151"/>
      <c r="P38" s="151"/>
      <c r="Q38" s="151"/>
      <c r="R38" s="151"/>
    </row>
    <row r="39" spans="1:18" s="118" customFormat="1" x14ac:dyDescent="0.2">
      <c r="A39" s="236" t="s">
        <v>445</v>
      </c>
      <c r="B39" s="267">
        <v>44702</v>
      </c>
      <c r="C39" s="236" t="s">
        <v>446</v>
      </c>
      <c r="D39" s="236" t="s">
        <v>447</v>
      </c>
      <c r="E39" s="236" t="s">
        <v>448</v>
      </c>
      <c r="F39" s="179">
        <v>387299.5</v>
      </c>
      <c r="G39" s="291" t="s">
        <v>449</v>
      </c>
      <c r="H39" s="178">
        <v>387299.5</v>
      </c>
      <c r="I39" s="179">
        <v>387299.5</v>
      </c>
      <c r="J39" s="177">
        <v>39483</v>
      </c>
      <c r="K39" s="151">
        <v>118457</v>
      </c>
      <c r="L39" s="179">
        <f>F39-H39</f>
        <v>0</v>
      </c>
      <c r="M39" s="151"/>
      <c r="N39" s="151"/>
      <c r="O39" s="151"/>
      <c r="P39" s="151"/>
      <c r="Q39" s="151"/>
      <c r="R39" s="151"/>
    </row>
    <row r="40" spans="1:18" s="118" customFormat="1" x14ac:dyDescent="0.2">
      <c r="A40" s="151" t="s">
        <v>450</v>
      </c>
      <c r="B40" s="267">
        <v>44887</v>
      </c>
      <c r="C40" s="291" t="s">
        <v>451</v>
      </c>
      <c r="D40" s="236" t="s">
        <v>452</v>
      </c>
      <c r="E40" s="236" t="s">
        <v>453</v>
      </c>
      <c r="F40" s="357">
        <v>26382.76</v>
      </c>
      <c r="G40" s="291" t="s">
        <v>454</v>
      </c>
      <c r="H40" s="178">
        <v>26382.76</v>
      </c>
      <c r="I40" s="179">
        <v>26382.76</v>
      </c>
      <c r="J40" s="177">
        <v>44784</v>
      </c>
      <c r="K40" s="236">
        <v>1417363</v>
      </c>
      <c r="L40" s="205">
        <f>F40-H40</f>
        <v>0</v>
      </c>
      <c r="M40" s="151"/>
      <c r="N40" s="151"/>
      <c r="O40" s="151"/>
      <c r="P40" s="151"/>
      <c r="Q40" s="151"/>
      <c r="R40" s="151"/>
    </row>
    <row r="41" spans="1:18" s="478" customFormat="1" ht="15.75" x14ac:dyDescent="0.2">
      <c r="A41" s="488" t="s">
        <v>455</v>
      </c>
      <c r="B41" s="535"/>
      <c r="C41" s="488"/>
      <c r="D41" s="488"/>
      <c r="E41" s="488"/>
      <c r="F41" s="536"/>
      <c r="G41" s="537"/>
      <c r="H41" s="536"/>
      <c r="I41" s="538"/>
      <c r="J41" s="488"/>
      <c r="K41" s="488"/>
      <c r="L41" s="538">
        <f>SUM(L25:L40)</f>
        <v>389984.6</v>
      </c>
      <c r="M41" s="477"/>
      <c r="N41" s="477"/>
      <c r="O41" s="477"/>
      <c r="P41" s="477"/>
      <c r="Q41" s="477"/>
      <c r="R41" s="477"/>
    </row>
    <row r="42" spans="1:18" s="133" customFormat="1" x14ac:dyDescent="0.2">
      <c r="B42" s="539"/>
      <c r="F42" s="134"/>
      <c r="G42" s="483"/>
      <c r="H42" s="134"/>
      <c r="I42" s="540"/>
      <c r="K42" s="334"/>
      <c r="L42" s="540"/>
    </row>
    <row r="43" spans="1:18" s="133" customFormat="1" x14ac:dyDescent="0.2">
      <c r="B43" s="539"/>
      <c r="F43" s="134"/>
      <c r="G43" s="483"/>
      <c r="H43" s="134"/>
      <c r="I43" s="540"/>
      <c r="K43" s="334"/>
      <c r="L43" s="540"/>
    </row>
    <row r="44" spans="1:18" s="478" customFormat="1" ht="15.75" x14ac:dyDescent="0.2">
      <c r="A44" s="546" t="s">
        <v>60</v>
      </c>
      <c r="B44" s="546"/>
      <c r="C44" s="546"/>
      <c r="D44" s="546"/>
      <c r="E44" s="546"/>
      <c r="F44" s="546"/>
      <c r="G44" s="546"/>
      <c r="H44" s="546"/>
      <c r="I44" s="546"/>
      <c r="J44" s="546"/>
      <c r="K44" s="546"/>
      <c r="L44" s="866"/>
      <c r="M44" s="477"/>
      <c r="N44" s="477"/>
      <c r="O44" s="477"/>
      <c r="P44" s="477"/>
      <c r="Q44" s="477"/>
      <c r="R44" s="477"/>
    </row>
    <row r="45" spans="1:18" s="214" customFormat="1" x14ac:dyDescent="0.2">
      <c r="A45" s="163" t="s">
        <v>456</v>
      </c>
      <c r="B45" s="270">
        <v>45610</v>
      </c>
      <c r="C45" s="163" t="s">
        <v>457</v>
      </c>
      <c r="D45" s="163" t="s">
        <v>458</v>
      </c>
      <c r="E45" s="163" t="s">
        <v>459</v>
      </c>
      <c r="F45" s="215">
        <v>964272.2</v>
      </c>
      <c r="G45" s="250" t="s">
        <v>460</v>
      </c>
      <c r="H45" s="213"/>
      <c r="I45" s="206"/>
      <c r="J45" s="181"/>
      <c r="K45" s="180"/>
      <c r="L45" s="206">
        <v>964272.2</v>
      </c>
      <c r="M45" s="180"/>
      <c r="N45" s="180"/>
      <c r="O45" s="180"/>
      <c r="P45" s="180"/>
      <c r="Q45" s="180"/>
      <c r="R45" s="180"/>
    </row>
    <row r="46" spans="1:18" s="118" customFormat="1" ht="38.25" x14ac:dyDescent="0.2">
      <c r="A46" s="150" t="s">
        <v>461</v>
      </c>
      <c r="B46" s="267">
        <v>44375</v>
      </c>
      <c r="C46" s="150" t="s">
        <v>462</v>
      </c>
      <c r="D46" s="150" t="s">
        <v>463</v>
      </c>
      <c r="E46" s="150" t="s">
        <v>464</v>
      </c>
      <c r="F46" s="395">
        <v>5877.7</v>
      </c>
      <c r="G46" s="159" t="s">
        <v>465</v>
      </c>
      <c r="H46" s="328">
        <f t="shared" ref="H46:H47" si="5">I46</f>
        <v>0</v>
      </c>
      <c r="I46" s="179"/>
      <c r="J46" s="151"/>
      <c r="K46" s="151"/>
      <c r="L46" s="205">
        <f t="shared" ref="L46" si="6">M46</f>
        <v>0</v>
      </c>
      <c r="M46" s="151"/>
      <c r="N46" s="151"/>
      <c r="O46" s="151"/>
      <c r="P46" s="151"/>
      <c r="Q46" s="151"/>
      <c r="R46" s="151"/>
    </row>
    <row r="47" spans="1:18" s="864" customFormat="1" x14ac:dyDescent="0.2">
      <c r="A47" s="295" t="s">
        <v>466</v>
      </c>
      <c r="B47" s="860">
        <v>45513</v>
      </c>
      <c r="C47" s="295" t="s">
        <v>467</v>
      </c>
      <c r="D47" s="295" t="s">
        <v>468</v>
      </c>
      <c r="E47" s="295" t="s">
        <v>469</v>
      </c>
      <c r="F47" s="861">
        <v>323839.05</v>
      </c>
      <c r="G47" s="862" t="s">
        <v>352</v>
      </c>
      <c r="H47" s="856">
        <f t="shared" si="5"/>
        <v>0</v>
      </c>
      <c r="I47" s="858"/>
      <c r="J47" s="854"/>
      <c r="K47" s="854"/>
      <c r="L47" s="863"/>
      <c r="M47" s="292"/>
      <c r="N47" s="292"/>
      <c r="O47" s="292"/>
      <c r="P47" s="292"/>
      <c r="Q47" s="292"/>
      <c r="R47" s="292"/>
    </row>
    <row r="48" spans="1:18" s="118" customFormat="1" ht="38.25" x14ac:dyDescent="0.2">
      <c r="A48" s="150" t="s">
        <v>470</v>
      </c>
      <c r="B48" s="267">
        <v>44746</v>
      </c>
      <c r="C48" s="150" t="s">
        <v>471</v>
      </c>
      <c r="D48" s="150" t="s">
        <v>472</v>
      </c>
      <c r="E48" s="150" t="s">
        <v>473</v>
      </c>
      <c r="F48" s="152">
        <v>6180.5</v>
      </c>
      <c r="G48" s="159" t="s">
        <v>474</v>
      </c>
      <c r="H48" s="179">
        <v>6180.5</v>
      </c>
      <c r="I48" s="179"/>
      <c r="J48" s="151"/>
      <c r="K48" s="151"/>
      <c r="L48" s="179">
        <f>F48-H48</f>
        <v>0</v>
      </c>
      <c r="M48" s="151"/>
      <c r="N48" s="151"/>
      <c r="O48" s="151"/>
      <c r="P48" s="151"/>
      <c r="Q48" s="151"/>
      <c r="R48" s="151"/>
    </row>
    <row r="49" spans="1:18" s="135" customFormat="1" ht="25.5" x14ac:dyDescent="0.2">
      <c r="A49" s="281" t="s">
        <v>475</v>
      </c>
      <c r="B49" s="270">
        <v>44277</v>
      </c>
      <c r="C49" s="163" t="s">
        <v>462</v>
      </c>
      <c r="D49" s="163" t="s">
        <v>476</v>
      </c>
      <c r="E49" s="163" t="s">
        <v>477</v>
      </c>
      <c r="F49" s="210">
        <f>SUM(21860-2897.82)</f>
        <v>18962.18</v>
      </c>
      <c r="G49" s="216" t="s">
        <v>478</v>
      </c>
      <c r="H49" s="346">
        <f t="shared" ref="H49:H58" si="7">I49</f>
        <v>0</v>
      </c>
      <c r="I49" s="204"/>
      <c r="J49" s="347"/>
      <c r="K49" s="347"/>
      <c r="L49" s="204">
        <f>SUM(F49-H49)</f>
        <v>18962.18</v>
      </c>
      <c r="M49" s="347"/>
      <c r="N49" s="347"/>
      <c r="O49" s="347"/>
      <c r="P49" s="347"/>
      <c r="Q49" s="347"/>
      <c r="R49" s="347"/>
    </row>
    <row r="50" spans="1:18" s="133" customFormat="1" x14ac:dyDescent="0.2">
      <c r="A50" s="150" t="s">
        <v>479</v>
      </c>
      <c r="B50" s="397"/>
      <c r="C50" s="150" t="s">
        <v>480</v>
      </c>
      <c r="D50" s="150" t="s">
        <v>481</v>
      </c>
      <c r="E50" s="150" t="s">
        <v>482</v>
      </c>
      <c r="F50" s="191"/>
      <c r="G50" s="343"/>
      <c r="H50" s="328">
        <f t="shared" si="7"/>
        <v>0</v>
      </c>
      <c r="I50" s="204"/>
      <c r="J50" s="347"/>
      <c r="K50" s="236"/>
      <c r="L50" s="205">
        <f>SUM(F50-H50)</f>
        <v>0</v>
      </c>
      <c r="M50" s="236"/>
      <c r="N50" s="236"/>
      <c r="O50" s="236"/>
      <c r="P50" s="236"/>
      <c r="Q50" s="236"/>
      <c r="R50" s="236"/>
    </row>
    <row r="51" spans="1:18" s="135" customFormat="1" x14ac:dyDescent="0.2">
      <c r="A51" s="163" t="s">
        <v>483</v>
      </c>
      <c r="B51" s="270">
        <v>44360</v>
      </c>
      <c r="C51" s="163" t="s">
        <v>484</v>
      </c>
      <c r="D51" s="163" t="s">
        <v>485</v>
      </c>
      <c r="E51" s="163" t="s">
        <v>486</v>
      </c>
      <c r="F51" s="210">
        <v>28000</v>
      </c>
      <c r="G51" s="216" t="s">
        <v>343</v>
      </c>
      <c r="H51" s="346">
        <f t="shared" si="7"/>
        <v>0</v>
      </c>
      <c r="I51" s="204"/>
      <c r="J51" s="347"/>
      <c r="K51" s="347"/>
      <c r="L51" s="204">
        <f>SUM(F51-H51)</f>
        <v>28000</v>
      </c>
      <c r="M51" s="347"/>
      <c r="N51" s="347"/>
      <c r="O51" s="347"/>
      <c r="P51" s="347"/>
      <c r="Q51" s="347"/>
      <c r="R51" s="347"/>
    </row>
    <row r="52" spans="1:18" s="133" customFormat="1" x14ac:dyDescent="0.2">
      <c r="A52" s="150" t="s">
        <v>487</v>
      </c>
      <c r="B52" s="267">
        <v>44412</v>
      </c>
      <c r="C52" s="150" t="s">
        <v>488</v>
      </c>
      <c r="D52" s="150" t="s">
        <v>489</v>
      </c>
      <c r="E52" s="150" t="s">
        <v>490</v>
      </c>
      <c r="F52" s="191" t="s">
        <v>491</v>
      </c>
      <c r="G52" s="343"/>
      <c r="H52" s="328">
        <f t="shared" si="7"/>
        <v>0</v>
      </c>
      <c r="I52" s="204"/>
      <c r="J52" s="347"/>
      <c r="K52" s="236"/>
      <c r="L52" s="205">
        <v>0</v>
      </c>
      <c r="M52" s="236"/>
      <c r="N52" s="236"/>
      <c r="O52" s="236"/>
      <c r="P52" s="236"/>
      <c r="Q52" s="236"/>
      <c r="R52" s="236"/>
    </row>
    <row r="53" spans="1:18" s="135" customFormat="1" x14ac:dyDescent="0.2">
      <c r="A53" s="163" t="s">
        <v>492</v>
      </c>
      <c r="B53" s="270">
        <v>44359</v>
      </c>
      <c r="C53" s="163" t="s">
        <v>484</v>
      </c>
      <c r="D53" s="163" t="s">
        <v>493</v>
      </c>
      <c r="E53" s="163" t="s">
        <v>494</v>
      </c>
      <c r="F53" s="210">
        <v>28000</v>
      </c>
      <c r="G53" s="216" t="s">
        <v>343</v>
      </c>
      <c r="H53" s="346">
        <f t="shared" si="7"/>
        <v>0</v>
      </c>
      <c r="I53" s="204"/>
      <c r="J53" s="347"/>
      <c r="K53" s="347"/>
      <c r="L53" s="204">
        <f>SUM(F53-H53)</f>
        <v>28000</v>
      </c>
      <c r="M53" s="347"/>
      <c r="N53" s="347"/>
      <c r="O53" s="347"/>
      <c r="P53" s="347"/>
      <c r="Q53" s="347"/>
      <c r="R53" s="347"/>
    </row>
    <row r="54" spans="1:18" s="135" customFormat="1" ht="25.5" x14ac:dyDescent="0.2">
      <c r="A54" s="163" t="s">
        <v>495</v>
      </c>
      <c r="B54" s="270">
        <v>45315</v>
      </c>
      <c r="C54" s="163" t="s">
        <v>496</v>
      </c>
      <c r="D54" s="163" t="s">
        <v>497</v>
      </c>
      <c r="E54" s="163" t="s">
        <v>498</v>
      </c>
      <c r="F54" s="210">
        <v>2756000</v>
      </c>
      <c r="G54" s="216" t="s">
        <v>499</v>
      </c>
      <c r="H54" s="346">
        <f t="shared" si="7"/>
        <v>0</v>
      </c>
      <c r="I54" s="204"/>
      <c r="J54" s="347"/>
      <c r="K54" s="347"/>
      <c r="L54" s="204">
        <f>SUM(F54-H54)</f>
        <v>2756000</v>
      </c>
      <c r="M54" s="347"/>
      <c r="N54" s="347"/>
      <c r="O54" s="347"/>
      <c r="P54" s="347"/>
      <c r="Q54" s="347"/>
      <c r="R54" s="347"/>
    </row>
    <row r="55" spans="1:18" s="135" customFormat="1" ht="25.5" x14ac:dyDescent="0.2">
      <c r="A55" s="163" t="s">
        <v>500</v>
      </c>
      <c r="B55" s="270">
        <v>44452</v>
      </c>
      <c r="C55" s="163" t="s">
        <v>501</v>
      </c>
      <c r="D55" s="163" t="s">
        <v>502</v>
      </c>
      <c r="E55" s="163" t="s">
        <v>503</v>
      </c>
      <c r="F55" s="210">
        <v>84000</v>
      </c>
      <c r="G55" s="216" t="s">
        <v>431</v>
      </c>
      <c r="H55" s="346">
        <f t="shared" si="7"/>
        <v>0</v>
      </c>
      <c r="I55" s="204"/>
      <c r="J55" s="347"/>
      <c r="K55" s="347"/>
      <c r="L55" s="204">
        <f>SUM(F55-H55)</f>
        <v>84000</v>
      </c>
      <c r="M55" s="347"/>
      <c r="N55" s="347"/>
      <c r="O55" s="347"/>
      <c r="P55" s="347"/>
      <c r="Q55" s="347"/>
      <c r="R55" s="347"/>
    </row>
    <row r="56" spans="1:18" s="135" customFormat="1" x14ac:dyDescent="0.2">
      <c r="A56" s="163" t="s">
        <v>504</v>
      </c>
      <c r="B56" s="270">
        <v>45640</v>
      </c>
      <c r="C56" s="163" t="s">
        <v>505</v>
      </c>
      <c r="D56" s="163" t="s">
        <v>506</v>
      </c>
      <c r="E56" s="163" t="s">
        <v>507</v>
      </c>
      <c r="F56" s="210">
        <v>386000</v>
      </c>
      <c r="G56" s="216" t="s">
        <v>508</v>
      </c>
      <c r="H56" s="346">
        <f t="shared" si="7"/>
        <v>0</v>
      </c>
      <c r="I56" s="204"/>
      <c r="J56" s="176"/>
      <c r="K56" s="347"/>
      <c r="L56" s="204">
        <f>SUM(F56-H56)</f>
        <v>386000</v>
      </c>
      <c r="M56" s="347"/>
      <c r="N56" s="347"/>
      <c r="O56" s="347"/>
      <c r="P56" s="347"/>
      <c r="Q56" s="347"/>
      <c r="R56" s="347"/>
    </row>
    <row r="57" spans="1:18" s="135" customFormat="1" x14ac:dyDescent="0.2">
      <c r="A57" s="163" t="s">
        <v>432</v>
      </c>
      <c r="B57" s="270">
        <v>45372</v>
      </c>
      <c r="C57" s="163" t="s">
        <v>509</v>
      </c>
      <c r="D57" s="163" t="s">
        <v>510</v>
      </c>
      <c r="E57" s="163" t="s">
        <v>435</v>
      </c>
      <c r="F57" s="210">
        <v>224000</v>
      </c>
      <c r="G57" s="216" t="s">
        <v>511</v>
      </c>
      <c r="H57" s="346">
        <f t="shared" si="7"/>
        <v>0</v>
      </c>
      <c r="I57" s="204"/>
      <c r="J57" s="176"/>
      <c r="K57" s="347"/>
      <c r="L57" s="220">
        <v>224000</v>
      </c>
      <c r="M57" s="347"/>
      <c r="N57" s="347"/>
      <c r="O57" s="347"/>
      <c r="P57" s="347"/>
      <c r="Q57" s="347"/>
      <c r="R57" s="347"/>
    </row>
    <row r="58" spans="1:18" s="135" customFormat="1" ht="38.25" x14ac:dyDescent="0.2">
      <c r="A58" s="865" t="s">
        <v>512</v>
      </c>
      <c r="B58" s="172">
        <v>44423</v>
      </c>
      <c r="C58" s="347" t="s">
        <v>513</v>
      </c>
      <c r="D58" s="347" t="s">
        <v>514</v>
      </c>
      <c r="E58" s="347" t="s">
        <v>515</v>
      </c>
      <c r="F58" s="346">
        <v>25850</v>
      </c>
      <c r="G58" s="173" t="s">
        <v>516</v>
      </c>
      <c r="H58" s="346">
        <f t="shared" si="7"/>
        <v>0</v>
      </c>
      <c r="I58" s="204"/>
      <c r="J58" s="347"/>
      <c r="K58" s="347"/>
      <c r="L58" s="204">
        <f t="shared" ref="L58" si="8">SUM(F58-H58)</f>
        <v>25850</v>
      </c>
      <c r="M58" s="347"/>
      <c r="N58" s="347"/>
      <c r="O58" s="347"/>
      <c r="P58" s="347"/>
      <c r="Q58" s="347"/>
      <c r="R58" s="347"/>
    </row>
    <row r="59" spans="1:18" s="135" customFormat="1" ht="38.25" x14ac:dyDescent="0.2">
      <c r="A59" s="163" t="s">
        <v>517</v>
      </c>
      <c r="B59" s="270">
        <v>45366</v>
      </c>
      <c r="C59" s="163" t="s">
        <v>518</v>
      </c>
      <c r="D59" s="163" t="s">
        <v>519</v>
      </c>
      <c r="E59" s="163" t="s">
        <v>520</v>
      </c>
      <c r="F59" s="210">
        <v>931490</v>
      </c>
      <c r="G59" s="216" t="s">
        <v>521</v>
      </c>
      <c r="H59" s="346" t="s">
        <v>437</v>
      </c>
      <c r="I59" s="204"/>
      <c r="J59" s="347"/>
      <c r="K59" s="176"/>
      <c r="L59" s="204">
        <v>931490</v>
      </c>
      <c r="M59" s="347"/>
      <c r="N59" s="347"/>
      <c r="O59" s="347"/>
      <c r="P59" s="347"/>
      <c r="Q59" s="347"/>
      <c r="R59" s="347"/>
    </row>
    <row r="60" spans="1:18" s="430" customFormat="1" ht="15.75" x14ac:dyDescent="0.25">
      <c r="A60" s="390" t="s">
        <v>522</v>
      </c>
      <c r="B60" s="558"/>
      <c r="C60" s="391"/>
      <c r="D60" s="391"/>
      <c r="E60" s="391"/>
      <c r="F60" s="391"/>
      <c r="G60" s="559"/>
      <c r="H60" s="560"/>
      <c r="I60" s="392"/>
      <c r="J60" s="391"/>
      <c r="K60" s="391"/>
      <c r="L60" s="393">
        <f>SUM(L45:L59)</f>
        <v>5446574.3799999999</v>
      </c>
      <c r="M60" s="561"/>
      <c r="N60" s="561"/>
      <c r="O60" s="561"/>
      <c r="P60" s="561"/>
      <c r="Q60" s="561"/>
      <c r="R60" s="561"/>
    </row>
    <row r="61" spans="1:18" x14ac:dyDescent="0.2">
      <c r="A61" s="118"/>
      <c r="B61" s="396"/>
      <c r="C61" s="118"/>
      <c r="D61" s="118"/>
      <c r="E61" s="118"/>
      <c r="F61" s="118"/>
      <c r="G61" s="354"/>
      <c r="H61" s="134"/>
      <c r="I61" s="207"/>
      <c r="J61" s="118"/>
      <c r="K61" s="118"/>
      <c r="L61" s="207"/>
      <c r="M61" s="118"/>
      <c r="N61" s="118"/>
      <c r="O61" s="118"/>
      <c r="P61" s="118"/>
      <c r="Q61" s="118"/>
      <c r="R61" s="118"/>
    </row>
    <row r="62" spans="1:18" s="404" customFormat="1" ht="18" x14ac:dyDescent="0.25">
      <c r="A62" s="362" t="s">
        <v>523</v>
      </c>
      <c r="B62" s="405"/>
      <c r="C62" s="406"/>
      <c r="D62" s="406"/>
      <c r="E62" s="406"/>
      <c r="F62" s="406"/>
      <c r="G62" s="407"/>
      <c r="H62" s="408"/>
      <c r="I62" s="409"/>
      <c r="J62" s="406"/>
      <c r="K62" s="406"/>
      <c r="L62" s="363">
        <f>L60+L41</f>
        <v>5836558.9799999995</v>
      </c>
    </row>
    <row r="63" spans="1:18" x14ac:dyDescent="0.2">
      <c r="A63" s="118"/>
      <c r="B63" s="396"/>
      <c r="C63" s="118"/>
      <c r="D63" s="118"/>
      <c r="E63" s="118"/>
      <c r="F63" s="118"/>
      <c r="G63" s="354"/>
      <c r="H63" s="134"/>
      <c r="I63" s="207"/>
      <c r="J63" s="118"/>
      <c r="K63" s="118"/>
      <c r="L63" s="207"/>
      <c r="M63" s="118"/>
      <c r="N63" s="118"/>
      <c r="O63" s="118"/>
      <c r="P63" s="118"/>
      <c r="Q63" s="118"/>
      <c r="R63" s="118"/>
    </row>
    <row r="64" spans="1:18" x14ac:dyDescent="0.2">
      <c r="A64" s="118"/>
      <c r="B64" s="396"/>
      <c r="C64" s="118"/>
      <c r="D64" s="118"/>
      <c r="E64" s="118"/>
      <c r="F64" s="118"/>
      <c r="G64" s="354"/>
      <c r="H64" s="134"/>
      <c r="I64" s="207"/>
      <c r="J64" s="118"/>
      <c r="K64" s="118"/>
      <c r="L64" s="207"/>
      <c r="M64" s="118"/>
      <c r="N64" s="118"/>
      <c r="O64" s="118"/>
      <c r="P64" s="118"/>
      <c r="Q64" s="118"/>
      <c r="R64" s="118"/>
    </row>
    <row r="65" spans="1:18" x14ac:dyDescent="0.2">
      <c r="A65" s="118"/>
      <c r="B65" s="396"/>
      <c r="C65" s="118"/>
      <c r="D65" s="118"/>
      <c r="E65" s="118"/>
      <c r="F65" s="118"/>
      <c r="G65" s="354"/>
      <c r="H65" s="134"/>
      <c r="I65" s="207"/>
      <c r="J65" s="118"/>
      <c r="K65" s="118"/>
      <c r="L65" s="207"/>
      <c r="M65" s="118"/>
      <c r="N65" s="118"/>
      <c r="O65" s="118"/>
      <c r="P65" s="118"/>
      <c r="Q65" s="118"/>
      <c r="R65" s="118"/>
    </row>
    <row r="66" spans="1:18" x14ac:dyDescent="0.2">
      <c r="A66" s="118"/>
      <c r="B66" s="396"/>
      <c r="C66" s="118"/>
      <c r="D66" s="118"/>
      <c r="E66" s="118"/>
      <c r="F66" s="118"/>
      <c r="G66" s="354"/>
      <c r="H66" s="134"/>
      <c r="I66" s="207"/>
      <c r="J66" s="118"/>
      <c r="K66" s="118"/>
      <c r="L66" s="207"/>
      <c r="M66" s="118"/>
      <c r="N66" s="118"/>
      <c r="O66" s="118"/>
      <c r="P66" s="118"/>
      <c r="Q66" s="118"/>
      <c r="R66" s="118"/>
    </row>
    <row r="67" spans="1:18" x14ac:dyDescent="0.2">
      <c r="A67" s="118"/>
      <c r="B67" s="396"/>
      <c r="C67" s="118"/>
      <c r="D67" s="118"/>
      <c r="E67" s="118"/>
      <c r="F67" s="118"/>
      <c r="G67" s="354"/>
      <c r="H67" s="134"/>
      <c r="I67" s="207"/>
      <c r="J67" s="118"/>
      <c r="K67" s="118"/>
      <c r="L67" s="207"/>
      <c r="M67" s="118"/>
      <c r="N67" s="118"/>
      <c r="O67" s="118"/>
      <c r="P67" s="118"/>
      <c r="Q67" s="118"/>
      <c r="R67" s="118"/>
    </row>
    <row r="68" spans="1:18" x14ac:dyDescent="0.2">
      <c r="A68" s="118"/>
      <c r="B68" s="396"/>
      <c r="C68" s="118"/>
      <c r="D68" s="118"/>
      <c r="E68" s="118"/>
      <c r="F68" s="118"/>
      <c r="G68" s="354"/>
      <c r="H68" s="134"/>
      <c r="I68" s="207"/>
      <c r="J68" s="118"/>
      <c r="K68" s="118"/>
      <c r="L68" s="207"/>
      <c r="M68" s="118"/>
      <c r="N68" s="118"/>
      <c r="O68" s="118"/>
      <c r="P68" s="118"/>
      <c r="Q68" s="118"/>
      <c r="R68" s="118"/>
    </row>
    <row r="69" spans="1:18" x14ac:dyDescent="0.2">
      <c r="A69" s="118"/>
      <c r="B69" s="396"/>
      <c r="C69" s="118"/>
      <c r="D69" s="118"/>
      <c r="E69" s="118"/>
      <c r="F69" s="118"/>
      <c r="G69" s="354"/>
      <c r="H69" s="134"/>
      <c r="I69" s="207"/>
      <c r="J69" s="118"/>
      <c r="K69" s="118"/>
      <c r="L69" s="207"/>
      <c r="M69" s="118"/>
      <c r="N69" s="118"/>
      <c r="O69" s="118"/>
      <c r="P69" s="118"/>
      <c r="Q69" s="118"/>
      <c r="R69" s="118"/>
    </row>
    <row r="70" spans="1:18" x14ac:dyDescent="0.2">
      <c r="A70" s="118"/>
      <c r="B70" s="396"/>
      <c r="C70" s="118"/>
      <c r="D70" s="118"/>
      <c r="E70" s="118"/>
      <c r="F70" s="118"/>
      <c r="G70" s="354"/>
      <c r="H70" s="134"/>
      <c r="I70" s="207"/>
      <c r="J70" s="118"/>
      <c r="K70" s="118"/>
      <c r="L70" s="207"/>
      <c r="M70" s="118"/>
      <c r="N70" s="118"/>
      <c r="O70" s="118"/>
      <c r="P70" s="118"/>
      <c r="Q70" s="118"/>
      <c r="R70" s="118"/>
    </row>
    <row r="71" spans="1:18" x14ac:dyDescent="0.2">
      <c r="A71" s="118"/>
      <c r="B71" s="396"/>
      <c r="C71" s="118"/>
      <c r="D71" s="118"/>
      <c r="E71" s="118"/>
      <c r="F71" s="118"/>
      <c r="G71" s="354"/>
      <c r="H71" s="134"/>
      <c r="I71" s="207"/>
      <c r="J71" s="118"/>
      <c r="K71" s="118"/>
      <c r="L71" s="207"/>
      <c r="M71" s="118"/>
      <c r="N71" s="118"/>
      <c r="O71" s="118"/>
      <c r="P71" s="118"/>
      <c r="Q71" s="118"/>
      <c r="R71" s="118"/>
    </row>
    <row r="72" spans="1:18" x14ac:dyDescent="0.2">
      <c r="A72" s="118"/>
      <c r="B72" s="396"/>
      <c r="C72" s="118"/>
      <c r="D72" s="118"/>
      <c r="E72" s="118"/>
      <c r="F72" s="118"/>
      <c r="G72" s="354"/>
      <c r="H72" s="134"/>
      <c r="I72" s="207"/>
      <c r="J72" s="118"/>
      <c r="K72" s="118"/>
      <c r="L72" s="207"/>
      <c r="M72" s="118"/>
      <c r="N72" s="118"/>
      <c r="O72" s="118"/>
      <c r="P72" s="118"/>
      <c r="Q72" s="118"/>
      <c r="R72" s="118"/>
    </row>
    <row r="73" spans="1:18" x14ac:dyDescent="0.2">
      <c r="A73" s="118"/>
      <c r="B73" s="396"/>
      <c r="C73" s="118"/>
      <c r="D73" s="118"/>
      <c r="E73" s="118"/>
      <c r="F73" s="118"/>
      <c r="G73" s="354"/>
      <c r="H73" s="134"/>
      <c r="I73" s="207"/>
      <c r="J73" s="118"/>
      <c r="K73" s="118"/>
      <c r="L73" s="207"/>
      <c r="M73" s="118"/>
      <c r="N73" s="118"/>
      <c r="O73" s="118"/>
      <c r="P73" s="118"/>
      <c r="Q73" s="118"/>
      <c r="R73" s="118"/>
    </row>
    <row r="74" spans="1:18" x14ac:dyDescent="0.2">
      <c r="A74" s="118"/>
      <c r="B74" s="396"/>
      <c r="C74" s="118"/>
      <c r="D74" s="118"/>
      <c r="E74" s="118"/>
      <c r="F74" s="118"/>
      <c r="G74" s="354"/>
      <c r="H74" s="134"/>
      <c r="I74" s="207"/>
      <c r="J74" s="118"/>
      <c r="K74" s="118"/>
      <c r="L74" s="207"/>
      <c r="M74" s="118"/>
      <c r="N74" s="118"/>
      <c r="O74" s="118"/>
      <c r="P74" s="118"/>
      <c r="Q74" s="118"/>
      <c r="R74" s="118"/>
    </row>
    <row r="75" spans="1:18" x14ac:dyDescent="0.2">
      <c r="A75" s="118"/>
      <c r="B75" s="396"/>
      <c r="C75" s="118"/>
      <c r="D75" s="118"/>
      <c r="E75" s="118"/>
      <c r="F75" s="118"/>
      <c r="G75" s="354"/>
      <c r="H75" s="134"/>
      <c r="I75" s="207"/>
      <c r="J75" s="118"/>
      <c r="K75" s="118"/>
      <c r="L75" s="207"/>
      <c r="M75" s="118"/>
      <c r="N75" s="118"/>
      <c r="O75" s="118"/>
      <c r="P75" s="118"/>
      <c r="Q75" s="118"/>
      <c r="R75" s="118"/>
    </row>
    <row r="76" spans="1:18" x14ac:dyDescent="0.2">
      <c r="A76" s="118"/>
      <c r="B76" s="396"/>
      <c r="C76" s="118"/>
      <c r="D76" s="118"/>
      <c r="E76" s="118"/>
      <c r="F76" s="118"/>
      <c r="G76" s="354"/>
      <c r="H76" s="134"/>
      <c r="I76" s="207"/>
      <c r="J76" s="118"/>
      <c r="K76" s="118"/>
      <c r="L76" s="207"/>
      <c r="M76" s="118"/>
      <c r="N76" s="118"/>
      <c r="O76" s="118"/>
      <c r="P76" s="118"/>
      <c r="Q76" s="118"/>
      <c r="R76" s="118"/>
    </row>
    <row r="77" spans="1:18" x14ac:dyDescent="0.2">
      <c r="A77" s="118"/>
      <c r="B77" s="396"/>
      <c r="C77" s="118"/>
      <c r="D77" s="118"/>
      <c r="E77" s="118"/>
      <c r="F77" s="118"/>
      <c r="G77" s="354"/>
      <c r="H77" s="134"/>
      <c r="I77" s="207"/>
      <c r="J77" s="118"/>
      <c r="K77" s="118"/>
      <c r="L77" s="207"/>
      <c r="M77" s="118"/>
      <c r="N77" s="118"/>
      <c r="O77" s="118"/>
      <c r="P77" s="118"/>
      <c r="Q77" s="118"/>
      <c r="R77" s="118"/>
    </row>
    <row r="78" spans="1:18" x14ac:dyDescent="0.2">
      <c r="A78" s="118"/>
      <c r="B78" s="396"/>
      <c r="C78" s="118"/>
      <c r="D78" s="118"/>
      <c r="E78" s="118"/>
      <c r="F78" s="118"/>
      <c r="G78" s="354"/>
      <c r="H78" s="134"/>
      <c r="I78" s="207"/>
      <c r="J78" s="118"/>
      <c r="K78" s="118"/>
      <c r="L78" s="207"/>
      <c r="M78" s="118"/>
      <c r="N78" s="118"/>
      <c r="O78" s="118"/>
      <c r="P78" s="118"/>
      <c r="Q78" s="118"/>
      <c r="R78" s="118"/>
    </row>
    <row r="79" spans="1:18" x14ac:dyDescent="0.2">
      <c r="A79" s="118"/>
      <c r="B79" s="396"/>
      <c r="C79" s="118"/>
      <c r="D79" s="118"/>
      <c r="E79" s="118"/>
      <c r="F79" s="118"/>
      <c r="G79" s="354"/>
      <c r="H79" s="134"/>
      <c r="I79" s="207"/>
      <c r="J79" s="118"/>
      <c r="K79" s="118"/>
      <c r="L79" s="207"/>
      <c r="M79" s="118"/>
      <c r="N79" s="118"/>
      <c r="O79" s="118"/>
      <c r="P79" s="118"/>
      <c r="Q79" s="118"/>
      <c r="R79" s="118"/>
    </row>
    <row r="80" spans="1:18" x14ac:dyDescent="0.2">
      <c r="A80" s="118"/>
      <c r="B80" s="396"/>
      <c r="C80" s="118"/>
      <c r="D80" s="118"/>
      <c r="E80" s="118"/>
      <c r="F80" s="118"/>
      <c r="G80" s="354"/>
      <c r="H80" s="134"/>
      <c r="I80" s="207"/>
      <c r="J80" s="118"/>
      <c r="K80" s="118"/>
      <c r="L80" s="207"/>
      <c r="M80" s="118"/>
      <c r="N80" s="118"/>
      <c r="O80" s="118"/>
      <c r="P80" s="118"/>
      <c r="Q80" s="118"/>
      <c r="R80" s="118"/>
    </row>
    <row r="81" spans="1:18" x14ac:dyDescent="0.2">
      <c r="A81" s="118"/>
      <c r="B81" s="396"/>
      <c r="C81" s="118"/>
      <c r="D81" s="118"/>
      <c r="E81" s="118"/>
      <c r="F81" s="118"/>
      <c r="G81" s="354"/>
      <c r="H81" s="134"/>
      <c r="I81" s="207"/>
      <c r="J81" s="118"/>
      <c r="K81" s="118"/>
      <c r="L81" s="207"/>
      <c r="M81" s="118"/>
      <c r="N81" s="118"/>
      <c r="O81" s="118"/>
      <c r="P81" s="118"/>
      <c r="Q81" s="118"/>
      <c r="R81" s="118"/>
    </row>
    <row r="82" spans="1:18" x14ac:dyDescent="0.2">
      <c r="A82" s="118"/>
      <c r="B82" s="396"/>
      <c r="C82" s="118"/>
      <c r="D82" s="118"/>
      <c r="E82" s="118"/>
      <c r="F82" s="118"/>
      <c r="G82" s="354"/>
      <c r="H82" s="134"/>
      <c r="I82" s="207"/>
      <c r="J82" s="118"/>
      <c r="K82" s="118"/>
      <c r="L82" s="207"/>
      <c r="M82" s="118"/>
      <c r="N82" s="118"/>
      <c r="O82" s="118"/>
      <c r="P82" s="118"/>
      <c r="Q82" s="118"/>
      <c r="R82" s="118"/>
    </row>
    <row r="83" spans="1:18" x14ac:dyDescent="0.2">
      <c r="A83" s="118"/>
      <c r="B83" s="396"/>
      <c r="C83" s="118"/>
      <c r="D83" s="118"/>
      <c r="E83" s="118"/>
      <c r="F83" s="118"/>
      <c r="G83" s="354"/>
      <c r="H83" s="134"/>
      <c r="I83" s="207"/>
      <c r="J83" s="118"/>
      <c r="K83" s="118"/>
      <c r="L83" s="207"/>
      <c r="M83" s="118"/>
      <c r="N83" s="118"/>
      <c r="O83" s="118"/>
      <c r="P83" s="118"/>
      <c r="Q83" s="118"/>
      <c r="R83" s="118"/>
    </row>
    <row r="84" spans="1:18" x14ac:dyDescent="0.2">
      <c r="A84" s="118"/>
      <c r="B84" s="396"/>
      <c r="C84" s="118"/>
      <c r="D84" s="118"/>
      <c r="E84" s="118"/>
      <c r="F84" s="118"/>
      <c r="G84" s="354"/>
      <c r="H84" s="134"/>
      <c r="I84" s="207"/>
      <c r="J84" s="118"/>
      <c r="K84" s="118"/>
      <c r="L84" s="207"/>
      <c r="M84" s="118"/>
      <c r="N84" s="118"/>
      <c r="O84" s="118"/>
      <c r="P84" s="118"/>
      <c r="Q84" s="118"/>
      <c r="R84" s="118"/>
    </row>
    <row r="85" spans="1:18" x14ac:dyDescent="0.2">
      <c r="A85" s="118"/>
      <c r="B85" s="396"/>
      <c r="C85" s="118"/>
      <c r="D85" s="118"/>
      <c r="E85" s="118"/>
      <c r="F85" s="118"/>
      <c r="G85" s="354"/>
      <c r="H85" s="134"/>
      <c r="I85" s="207"/>
      <c r="J85" s="118"/>
      <c r="K85" s="118"/>
      <c r="L85" s="207"/>
      <c r="M85" s="118"/>
      <c r="N85" s="118"/>
      <c r="O85" s="118"/>
      <c r="P85" s="118"/>
      <c r="Q85" s="118"/>
      <c r="R85" s="118"/>
    </row>
    <row r="86" spans="1:18" x14ac:dyDescent="0.2">
      <c r="A86" s="118"/>
      <c r="B86" s="396"/>
      <c r="C86" s="118"/>
      <c r="D86" s="118"/>
      <c r="E86" s="118"/>
      <c r="F86" s="118"/>
      <c r="G86" s="354"/>
      <c r="H86" s="134"/>
      <c r="I86" s="207"/>
      <c r="J86" s="118"/>
      <c r="K86" s="118"/>
      <c r="L86" s="207"/>
      <c r="M86" s="118"/>
      <c r="N86" s="118"/>
      <c r="O86" s="118"/>
      <c r="P86" s="118"/>
      <c r="Q86" s="118"/>
      <c r="R86" s="118"/>
    </row>
    <row r="87" spans="1:18" x14ac:dyDescent="0.2">
      <c r="A87" s="118"/>
      <c r="B87" s="396"/>
      <c r="C87" s="118"/>
      <c r="D87" s="118"/>
      <c r="E87" s="118"/>
      <c r="F87" s="118"/>
      <c r="G87" s="354"/>
      <c r="H87" s="134"/>
      <c r="I87" s="207"/>
      <c r="J87" s="118"/>
      <c r="K87" s="118"/>
      <c r="L87" s="207"/>
      <c r="M87" s="118"/>
      <c r="N87" s="118"/>
      <c r="O87" s="118"/>
      <c r="P87" s="118"/>
      <c r="Q87" s="118"/>
      <c r="R87" s="118"/>
    </row>
    <row r="88" spans="1:18" x14ac:dyDescent="0.2">
      <c r="A88" s="118"/>
      <c r="B88" s="396"/>
      <c r="C88" s="118"/>
      <c r="D88" s="118"/>
      <c r="E88" s="118"/>
      <c r="F88" s="118"/>
      <c r="G88" s="354"/>
      <c r="H88" s="134"/>
      <c r="I88" s="207"/>
      <c r="J88" s="118"/>
      <c r="K88" s="118"/>
      <c r="L88" s="207"/>
      <c r="M88" s="118"/>
      <c r="N88" s="118"/>
      <c r="O88" s="118"/>
      <c r="P88" s="118"/>
      <c r="Q88" s="118"/>
      <c r="R88" s="118"/>
    </row>
    <row r="89" spans="1:18" x14ac:dyDescent="0.2">
      <c r="A89" s="118"/>
      <c r="B89" s="396"/>
      <c r="C89" s="118"/>
      <c r="D89" s="118"/>
      <c r="E89" s="118"/>
      <c r="F89" s="118"/>
      <c r="G89" s="354"/>
      <c r="H89" s="134"/>
      <c r="I89" s="207"/>
      <c r="J89" s="118"/>
      <c r="K89" s="118"/>
      <c r="L89" s="207"/>
      <c r="M89" s="118"/>
      <c r="N89" s="118"/>
      <c r="O89" s="118"/>
      <c r="P89" s="118"/>
      <c r="Q89" s="118"/>
      <c r="R89" s="118"/>
    </row>
    <row r="90" spans="1:18" x14ac:dyDescent="0.2">
      <c r="A90" s="118"/>
      <c r="B90" s="396"/>
      <c r="C90" s="118"/>
      <c r="D90" s="118"/>
      <c r="E90" s="118"/>
      <c r="F90" s="118"/>
      <c r="G90" s="354"/>
      <c r="H90" s="134"/>
      <c r="I90" s="207"/>
      <c r="J90" s="118"/>
      <c r="K90" s="118"/>
      <c r="L90" s="207"/>
      <c r="M90" s="118"/>
      <c r="N90" s="118"/>
      <c r="O90" s="118"/>
      <c r="P90" s="118"/>
      <c r="Q90" s="118"/>
      <c r="R90" s="118"/>
    </row>
    <row r="91" spans="1:18" x14ac:dyDescent="0.2">
      <c r="A91" s="118"/>
      <c r="B91" s="396"/>
      <c r="C91" s="118"/>
      <c r="D91" s="118"/>
      <c r="E91" s="118"/>
      <c r="F91" s="118"/>
      <c r="G91" s="354"/>
      <c r="H91" s="134"/>
      <c r="I91" s="207"/>
      <c r="J91" s="118"/>
      <c r="K91" s="118"/>
      <c r="L91" s="207"/>
      <c r="M91" s="118"/>
      <c r="N91" s="118"/>
      <c r="O91" s="118"/>
      <c r="P91" s="118"/>
      <c r="Q91" s="118"/>
      <c r="R91" s="118"/>
    </row>
    <row r="92" spans="1:18" x14ac:dyDescent="0.2">
      <c r="A92" s="118"/>
      <c r="B92" s="396"/>
      <c r="C92" s="118"/>
      <c r="D92" s="118"/>
      <c r="E92" s="118"/>
      <c r="F92" s="118"/>
      <c r="G92" s="354"/>
      <c r="H92" s="134"/>
      <c r="I92" s="207"/>
      <c r="J92" s="118"/>
      <c r="K92" s="118"/>
      <c r="L92" s="207"/>
      <c r="M92" s="118"/>
      <c r="N92" s="118"/>
      <c r="O92" s="118"/>
      <c r="P92" s="118"/>
      <c r="Q92" s="118"/>
      <c r="R92" s="118"/>
    </row>
    <row r="93" spans="1:18" x14ac:dyDescent="0.2">
      <c r="A93" s="118"/>
      <c r="B93" s="396"/>
      <c r="C93" s="118"/>
      <c r="D93" s="118"/>
      <c r="E93" s="118"/>
      <c r="F93" s="118"/>
      <c r="G93" s="354"/>
      <c r="H93" s="134"/>
      <c r="I93" s="207"/>
      <c r="J93" s="118"/>
      <c r="K93" s="118"/>
      <c r="L93" s="207"/>
      <c r="M93" s="118"/>
      <c r="N93" s="118"/>
      <c r="O93" s="118"/>
      <c r="P93" s="118"/>
      <c r="Q93" s="118"/>
      <c r="R93" s="118"/>
    </row>
    <row r="94" spans="1:18" x14ac:dyDescent="0.2">
      <c r="A94" s="118"/>
      <c r="B94" s="396"/>
      <c r="C94" s="118"/>
      <c r="D94" s="118"/>
      <c r="E94" s="118"/>
      <c r="F94" s="118"/>
      <c r="G94" s="354"/>
      <c r="H94" s="134"/>
      <c r="I94" s="207"/>
      <c r="J94" s="118"/>
      <c r="K94" s="118"/>
      <c r="L94" s="207"/>
      <c r="M94" s="118"/>
      <c r="N94" s="118"/>
      <c r="O94" s="118"/>
      <c r="P94" s="118"/>
      <c r="Q94" s="118"/>
      <c r="R94" s="118"/>
    </row>
    <row r="95" spans="1:18" x14ac:dyDescent="0.2">
      <c r="A95" s="118"/>
      <c r="B95" s="396"/>
      <c r="C95" s="118"/>
      <c r="D95" s="118"/>
      <c r="E95" s="118"/>
      <c r="F95" s="118"/>
      <c r="G95" s="354"/>
      <c r="H95" s="134"/>
      <c r="I95" s="207"/>
      <c r="J95" s="118"/>
      <c r="K95" s="118"/>
      <c r="L95" s="207"/>
      <c r="M95" s="118"/>
      <c r="N95" s="118"/>
      <c r="O95" s="118"/>
      <c r="P95" s="118"/>
      <c r="Q95" s="118"/>
      <c r="R95" s="118"/>
    </row>
    <row r="96" spans="1:18" x14ac:dyDescent="0.2">
      <c r="A96" s="118"/>
      <c r="B96" s="396"/>
      <c r="C96" s="118"/>
      <c r="D96" s="118"/>
      <c r="E96" s="118"/>
      <c r="F96" s="118"/>
      <c r="G96" s="354"/>
      <c r="H96" s="134"/>
      <c r="I96" s="207"/>
      <c r="J96" s="118"/>
      <c r="K96" s="118"/>
      <c r="L96" s="207"/>
      <c r="M96" s="118"/>
      <c r="N96" s="118"/>
      <c r="O96" s="118"/>
      <c r="P96" s="118"/>
      <c r="Q96" s="118"/>
      <c r="R96" s="118"/>
    </row>
    <row r="97" spans="1:18" x14ac:dyDescent="0.2">
      <c r="A97" s="118"/>
      <c r="B97" s="396"/>
      <c r="C97" s="118"/>
      <c r="D97" s="118"/>
      <c r="E97" s="118"/>
      <c r="F97" s="118"/>
      <c r="G97" s="354"/>
      <c r="H97" s="134"/>
      <c r="I97" s="207"/>
      <c r="J97" s="118"/>
      <c r="K97" s="118"/>
      <c r="L97" s="207"/>
      <c r="M97" s="118"/>
      <c r="N97" s="118"/>
      <c r="O97" s="118"/>
      <c r="P97" s="118"/>
      <c r="Q97" s="118"/>
      <c r="R97" s="118"/>
    </row>
    <row r="98" spans="1:18" x14ac:dyDescent="0.2">
      <c r="A98" s="118"/>
      <c r="B98" s="396"/>
      <c r="C98" s="118"/>
      <c r="D98" s="118"/>
      <c r="E98" s="118"/>
      <c r="F98" s="118"/>
      <c r="G98" s="354"/>
      <c r="H98" s="134"/>
      <c r="I98" s="207"/>
      <c r="J98" s="118"/>
      <c r="K98" s="118"/>
      <c r="L98" s="207"/>
      <c r="M98" s="118"/>
      <c r="N98" s="118"/>
      <c r="O98" s="118"/>
      <c r="P98" s="118"/>
      <c r="Q98" s="118"/>
      <c r="R98" s="118"/>
    </row>
    <row r="99" spans="1:18" x14ac:dyDescent="0.2">
      <c r="A99" s="118"/>
      <c r="B99" s="396"/>
      <c r="C99" s="118"/>
      <c r="D99" s="118"/>
      <c r="E99" s="118"/>
      <c r="F99" s="118"/>
      <c r="G99" s="354"/>
      <c r="H99" s="134"/>
      <c r="I99" s="207"/>
      <c r="J99" s="118"/>
      <c r="K99" s="118"/>
      <c r="L99" s="207"/>
      <c r="M99" s="118"/>
      <c r="N99" s="118"/>
      <c r="O99" s="118"/>
      <c r="P99" s="118"/>
      <c r="Q99" s="118"/>
      <c r="R99" s="118"/>
    </row>
    <row r="100" spans="1:18" x14ac:dyDescent="0.2">
      <c r="A100" s="118"/>
      <c r="B100" s="396"/>
      <c r="C100" s="118"/>
      <c r="D100" s="118"/>
      <c r="E100" s="118"/>
      <c r="F100" s="118"/>
      <c r="G100" s="354"/>
      <c r="H100" s="134"/>
      <c r="I100" s="207"/>
      <c r="J100" s="118"/>
      <c r="K100" s="118"/>
      <c r="L100" s="207"/>
      <c r="M100" s="118"/>
      <c r="N100" s="118"/>
      <c r="O100" s="118"/>
      <c r="P100" s="118"/>
      <c r="Q100" s="118"/>
      <c r="R100" s="118"/>
    </row>
    <row r="101" spans="1:18" x14ac:dyDescent="0.2">
      <c r="A101" s="118"/>
      <c r="B101" s="396"/>
      <c r="C101" s="118"/>
      <c r="D101" s="118"/>
      <c r="E101" s="118"/>
      <c r="F101" s="118"/>
      <c r="G101" s="354"/>
      <c r="H101" s="134"/>
      <c r="I101" s="207"/>
      <c r="J101" s="118"/>
      <c r="K101" s="118"/>
      <c r="L101" s="207"/>
      <c r="M101" s="118"/>
      <c r="N101" s="118"/>
      <c r="O101" s="118"/>
      <c r="P101" s="118"/>
      <c r="Q101" s="118"/>
      <c r="R101" s="118"/>
    </row>
    <row r="102" spans="1:18" x14ac:dyDescent="0.2">
      <c r="A102" s="118"/>
      <c r="B102" s="396"/>
      <c r="C102" s="118"/>
      <c r="D102" s="118"/>
      <c r="E102" s="118"/>
      <c r="F102" s="118"/>
      <c r="G102" s="354"/>
      <c r="H102" s="134"/>
      <c r="I102" s="207"/>
      <c r="J102" s="118"/>
      <c r="K102" s="118"/>
      <c r="L102" s="207"/>
      <c r="M102" s="118"/>
      <c r="N102" s="118"/>
      <c r="O102" s="118"/>
      <c r="P102" s="118"/>
      <c r="Q102" s="118"/>
      <c r="R102" s="118"/>
    </row>
    <row r="103" spans="1:18" x14ac:dyDescent="0.2">
      <c r="A103" s="118"/>
      <c r="B103" s="396"/>
      <c r="C103" s="118"/>
      <c r="D103" s="118"/>
      <c r="E103" s="118"/>
      <c r="F103" s="118"/>
      <c r="G103" s="354"/>
      <c r="H103" s="134"/>
      <c r="I103" s="207"/>
      <c r="J103" s="118"/>
      <c r="K103" s="118"/>
      <c r="L103" s="207"/>
      <c r="M103" s="118"/>
      <c r="N103" s="118"/>
      <c r="O103" s="118"/>
      <c r="P103" s="118"/>
      <c r="Q103" s="118"/>
      <c r="R103" s="118"/>
    </row>
    <row r="104" spans="1:18" x14ac:dyDescent="0.2">
      <c r="A104" s="118"/>
      <c r="B104" s="396"/>
      <c r="C104" s="118"/>
      <c r="D104" s="118"/>
      <c r="E104" s="118"/>
      <c r="F104" s="118"/>
      <c r="G104" s="354"/>
      <c r="H104" s="134"/>
      <c r="I104" s="207"/>
      <c r="J104" s="118"/>
      <c r="K104" s="118"/>
      <c r="L104" s="207"/>
      <c r="M104" s="118"/>
      <c r="N104" s="118"/>
      <c r="O104" s="118"/>
      <c r="P104" s="118"/>
      <c r="Q104" s="118"/>
      <c r="R104" s="118"/>
    </row>
    <row r="105" spans="1:18" x14ac:dyDescent="0.2">
      <c r="A105" s="118"/>
      <c r="B105" s="396"/>
      <c r="C105" s="118"/>
      <c r="D105" s="118"/>
      <c r="E105" s="118"/>
      <c r="F105" s="118"/>
      <c r="G105" s="354"/>
      <c r="H105" s="134"/>
      <c r="I105" s="207"/>
      <c r="J105" s="118"/>
      <c r="K105" s="118"/>
      <c r="L105" s="207"/>
      <c r="M105" s="118"/>
      <c r="N105" s="118"/>
      <c r="O105" s="118"/>
      <c r="P105" s="118"/>
      <c r="Q105" s="118"/>
      <c r="R105" s="118"/>
    </row>
    <row r="106" spans="1:18" x14ac:dyDescent="0.2">
      <c r="A106" s="118"/>
      <c r="B106" s="396"/>
      <c r="C106" s="118"/>
      <c r="D106" s="118"/>
      <c r="E106" s="118"/>
      <c r="F106" s="118"/>
      <c r="G106" s="354"/>
      <c r="H106" s="118"/>
      <c r="I106" s="207"/>
      <c r="J106" s="118"/>
      <c r="K106" s="118"/>
      <c r="L106" s="207"/>
      <c r="M106" s="118"/>
      <c r="N106" s="118"/>
      <c r="O106" s="118"/>
      <c r="P106" s="118"/>
      <c r="Q106" s="118"/>
      <c r="R106" s="118"/>
    </row>
    <row r="107" spans="1:18" x14ac:dyDescent="0.2">
      <c r="A107" s="118"/>
      <c r="B107" s="396"/>
      <c r="C107" s="118"/>
      <c r="D107" s="118"/>
      <c r="E107" s="118"/>
      <c r="F107" s="118"/>
      <c r="G107" s="354"/>
      <c r="H107" s="118"/>
      <c r="I107" s="207"/>
      <c r="J107" s="118"/>
      <c r="K107" s="118"/>
      <c r="L107" s="207"/>
      <c r="M107" s="118"/>
      <c r="N107" s="118"/>
      <c r="O107" s="118"/>
      <c r="P107" s="118"/>
      <c r="Q107" s="118"/>
      <c r="R107" s="118"/>
    </row>
    <row r="108" spans="1:18" x14ac:dyDescent="0.2">
      <c r="A108" s="118"/>
      <c r="B108" s="396"/>
      <c r="C108" s="118"/>
      <c r="D108" s="118"/>
      <c r="E108" s="118"/>
      <c r="F108" s="118"/>
      <c r="G108" s="354"/>
      <c r="H108" s="118"/>
      <c r="I108" s="207"/>
      <c r="J108" s="118"/>
      <c r="K108" s="118"/>
      <c r="L108" s="207"/>
      <c r="M108" s="118"/>
      <c r="N108" s="118"/>
      <c r="O108" s="118"/>
      <c r="P108" s="118"/>
      <c r="Q108" s="118"/>
      <c r="R108" s="118"/>
    </row>
    <row r="109" spans="1:18" x14ac:dyDescent="0.2">
      <c r="A109" s="118"/>
      <c r="B109" s="396"/>
      <c r="C109" s="118"/>
      <c r="D109" s="118"/>
      <c r="E109" s="118"/>
      <c r="F109" s="118"/>
      <c r="G109" s="354"/>
      <c r="H109" s="118"/>
      <c r="I109" s="207"/>
      <c r="J109" s="118"/>
      <c r="K109" s="118"/>
      <c r="L109" s="207"/>
      <c r="M109" s="118"/>
      <c r="N109" s="118"/>
      <c r="O109" s="118"/>
      <c r="P109" s="118"/>
      <c r="Q109" s="118"/>
      <c r="R109" s="118"/>
    </row>
    <row r="110" spans="1:18" x14ac:dyDescent="0.2">
      <c r="A110" s="118"/>
      <c r="B110" s="396"/>
      <c r="C110" s="118"/>
      <c r="D110" s="118"/>
      <c r="E110" s="118"/>
      <c r="F110" s="118"/>
      <c r="G110" s="354"/>
      <c r="H110" s="118"/>
      <c r="I110" s="207"/>
      <c r="J110" s="118"/>
      <c r="K110" s="118"/>
      <c r="L110" s="207"/>
      <c r="M110" s="118"/>
      <c r="N110" s="118"/>
      <c r="O110" s="118"/>
      <c r="P110" s="118"/>
      <c r="Q110" s="118"/>
      <c r="R110" s="118"/>
    </row>
    <row r="111" spans="1:18" x14ac:dyDescent="0.2">
      <c r="A111" s="118"/>
      <c r="B111" s="396"/>
      <c r="C111" s="118"/>
      <c r="D111" s="118"/>
      <c r="E111" s="118"/>
      <c r="F111" s="118"/>
      <c r="G111" s="354"/>
      <c r="H111" s="118"/>
      <c r="I111" s="207"/>
      <c r="J111" s="118"/>
      <c r="K111" s="118"/>
      <c r="L111" s="207"/>
      <c r="M111" s="118"/>
      <c r="N111" s="118"/>
      <c r="O111" s="118"/>
      <c r="P111" s="118"/>
      <c r="Q111" s="118"/>
      <c r="R111" s="118"/>
    </row>
    <row r="112" spans="1:18" x14ac:dyDescent="0.2">
      <c r="A112" s="118"/>
      <c r="B112" s="396"/>
      <c r="C112" s="118"/>
      <c r="D112" s="118"/>
      <c r="E112" s="118"/>
      <c r="F112" s="118"/>
      <c r="G112" s="354"/>
      <c r="H112" s="118"/>
      <c r="I112" s="207"/>
      <c r="J112" s="118"/>
      <c r="K112" s="118"/>
      <c r="L112" s="207"/>
      <c r="M112" s="118"/>
      <c r="N112" s="118"/>
      <c r="O112" s="118"/>
      <c r="P112" s="118"/>
      <c r="Q112" s="118"/>
      <c r="R112" s="118"/>
    </row>
    <row r="113" spans="8:8" x14ac:dyDescent="0.2">
      <c r="H113" s="118"/>
    </row>
    <row r="114" spans="8:8" x14ac:dyDescent="0.2">
      <c r="H114" s="118"/>
    </row>
    <row r="115" spans="8:8" x14ac:dyDescent="0.2">
      <c r="H115" s="118"/>
    </row>
    <row r="116" spans="8:8" x14ac:dyDescent="0.2">
      <c r="H116" s="118"/>
    </row>
    <row r="117" spans="8:8" x14ac:dyDescent="0.2">
      <c r="H117" s="118"/>
    </row>
    <row r="118" spans="8:8" x14ac:dyDescent="0.2">
      <c r="H118" s="118"/>
    </row>
    <row r="119" spans="8:8" x14ac:dyDescent="0.2">
      <c r="H119" s="118"/>
    </row>
    <row r="120" spans="8:8" x14ac:dyDescent="0.2">
      <c r="H120" s="118"/>
    </row>
  </sheetData>
  <sheetProtection sheet="1" objects="1" scenarios="1"/>
  <mergeCells count="29">
    <mergeCell ref="F29:F30"/>
    <mergeCell ref="G29:G30"/>
    <mergeCell ref="L29:L30"/>
    <mergeCell ref="A29:A30"/>
    <mergeCell ref="B29:B30"/>
    <mergeCell ref="C29:C30"/>
    <mergeCell ref="D29:D30"/>
    <mergeCell ref="E29:E30"/>
    <mergeCell ref="N4:N5"/>
    <mergeCell ref="O4:O5"/>
    <mergeCell ref="P4:P5"/>
    <mergeCell ref="Q4:Q5"/>
    <mergeCell ref="R4:R5"/>
    <mergeCell ref="M4:M5"/>
    <mergeCell ref="A4:A5"/>
    <mergeCell ref="B4:B5"/>
    <mergeCell ref="C4:C5"/>
    <mergeCell ref="D4:D5"/>
    <mergeCell ref="E4:E5"/>
    <mergeCell ref="F4:F5"/>
    <mergeCell ref="G4:G5"/>
    <mergeCell ref="H4:H5"/>
    <mergeCell ref="I4:K4"/>
    <mergeCell ref="L4:L5"/>
    <mergeCell ref="A1:R1"/>
    <mergeCell ref="A2:R2"/>
    <mergeCell ref="A3:E3"/>
    <mergeCell ref="F3:K3"/>
    <mergeCell ref="M3:R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57"/>
  <sheetViews>
    <sheetView zoomScale="90" zoomScaleNormal="90" workbookViewId="0">
      <pane ySplit="5" topLeftCell="A38" activePane="bottomLeft" state="frozen"/>
      <selection activeCell="F1" sqref="F1"/>
      <selection pane="bottomLeft" activeCell="C51" sqref="C51"/>
    </sheetView>
  </sheetViews>
  <sheetFormatPr defaultRowHeight="12.75" x14ac:dyDescent="0.2"/>
  <cols>
    <col min="1" max="1" width="46.7109375" customWidth="1"/>
    <col min="2" max="2" width="12.85546875" customWidth="1"/>
    <col min="3" max="3" width="33.28515625" style="28" customWidth="1"/>
    <col min="4" max="4" width="38.140625" customWidth="1"/>
    <col min="5" max="5" width="31.85546875" bestFit="1" customWidth="1"/>
    <col min="6" max="6" width="14" bestFit="1" customWidth="1"/>
    <col min="7" max="7" width="29.7109375" customWidth="1"/>
    <col min="8" max="8" width="17" bestFit="1" customWidth="1"/>
    <col min="9" max="9" width="14.28515625" customWidth="1"/>
    <col min="10" max="10" width="12.7109375" customWidth="1"/>
    <col min="11" max="11" width="11.7109375" customWidth="1"/>
    <col min="12" max="12" width="18.85546875" bestFit="1" customWidth="1"/>
    <col min="13" max="13" width="16" bestFit="1" customWidth="1"/>
    <col min="14" max="14" width="18.85546875" bestFit="1" customWidth="1"/>
    <col min="15" max="15" width="16.42578125" bestFit="1" customWidth="1"/>
    <col min="16" max="16" width="15.7109375" bestFit="1" customWidth="1"/>
    <col min="17" max="17" width="17.7109375" bestFit="1" customWidth="1"/>
    <col min="18" max="18" width="11.85546875" bestFit="1" customWidth="1"/>
  </cols>
  <sheetData>
    <row r="1" spans="1:18" ht="23.25" x14ac:dyDescent="0.2">
      <c r="A1" s="898" t="s">
        <v>0</v>
      </c>
      <c r="B1" s="899"/>
      <c r="C1" s="899"/>
      <c r="D1" s="899"/>
      <c r="E1" s="899"/>
      <c r="F1" s="899"/>
      <c r="G1" s="899"/>
      <c r="H1" s="899"/>
      <c r="I1" s="899"/>
      <c r="J1" s="899"/>
      <c r="K1" s="899"/>
      <c r="L1" s="899"/>
      <c r="M1" s="899"/>
      <c r="N1" s="899"/>
      <c r="O1" s="899"/>
      <c r="P1" s="899"/>
      <c r="Q1" s="899"/>
      <c r="R1" s="899"/>
    </row>
    <row r="2" spans="1:18" ht="63" customHeight="1" thickBot="1" x14ac:dyDescent="0.25">
      <c r="A2" s="952" t="s">
        <v>339</v>
      </c>
      <c r="B2" s="953"/>
      <c r="C2" s="953"/>
      <c r="D2" s="953"/>
      <c r="E2" s="953"/>
      <c r="F2" s="953"/>
      <c r="G2" s="953"/>
      <c r="H2" s="953"/>
      <c r="I2" s="953"/>
      <c r="J2" s="953"/>
      <c r="K2" s="953"/>
      <c r="L2" s="953"/>
      <c r="M2" s="953"/>
      <c r="N2" s="953"/>
      <c r="O2" s="953"/>
      <c r="P2" s="953"/>
      <c r="Q2" s="953"/>
      <c r="R2" s="953"/>
    </row>
    <row r="3" spans="1:18" s="278" customFormat="1" x14ac:dyDescent="0.2">
      <c r="A3" s="969" t="s">
        <v>3</v>
      </c>
      <c r="B3" s="970"/>
      <c r="C3" s="970"/>
      <c r="D3" s="970"/>
      <c r="E3" s="971"/>
      <c r="F3" s="902" t="s">
        <v>4</v>
      </c>
      <c r="G3" s="972"/>
      <c r="H3" s="972"/>
      <c r="I3" s="972"/>
      <c r="J3" s="972"/>
      <c r="K3" s="972"/>
      <c r="L3" s="547"/>
      <c r="M3" s="969" t="s">
        <v>5</v>
      </c>
      <c r="N3" s="970"/>
      <c r="O3" s="970"/>
      <c r="P3" s="970"/>
      <c r="Q3" s="970"/>
      <c r="R3" s="971"/>
    </row>
    <row r="4" spans="1:18" s="278" customFormat="1" x14ac:dyDescent="0.2">
      <c r="A4" s="891" t="s">
        <v>6</v>
      </c>
      <c r="B4" s="905" t="s">
        <v>7</v>
      </c>
      <c r="C4" s="905" t="s">
        <v>8</v>
      </c>
      <c r="D4" s="891" t="s">
        <v>9</v>
      </c>
      <c r="E4" s="891" t="s">
        <v>10</v>
      </c>
      <c r="F4" s="983" t="s">
        <v>11</v>
      </c>
      <c r="G4" s="905" t="s">
        <v>12</v>
      </c>
      <c r="H4" s="910" t="s">
        <v>13</v>
      </c>
      <c r="I4" s="891" t="s">
        <v>14</v>
      </c>
      <c r="J4" s="985"/>
      <c r="K4" s="985"/>
      <c r="L4" s="910" t="s">
        <v>15</v>
      </c>
      <c r="M4" s="979" t="s">
        <v>16</v>
      </c>
      <c r="N4" s="979" t="s">
        <v>17</v>
      </c>
      <c r="O4" s="979" t="s">
        <v>18</v>
      </c>
      <c r="P4" s="979" t="s">
        <v>19</v>
      </c>
      <c r="Q4" s="979" t="s">
        <v>20</v>
      </c>
      <c r="R4" s="981" t="s">
        <v>21</v>
      </c>
    </row>
    <row r="5" spans="1:18" s="278" customFormat="1" x14ac:dyDescent="0.2">
      <c r="A5" s="985"/>
      <c r="B5" s="962"/>
      <c r="C5" s="962"/>
      <c r="D5" s="985"/>
      <c r="E5" s="985"/>
      <c r="F5" s="984"/>
      <c r="G5" s="962"/>
      <c r="H5" s="910"/>
      <c r="I5" s="548" t="s">
        <v>22</v>
      </c>
      <c r="J5" s="464" t="s">
        <v>23</v>
      </c>
      <c r="K5" s="464" t="s">
        <v>24</v>
      </c>
      <c r="L5" s="986"/>
      <c r="M5" s="980"/>
      <c r="N5" s="980"/>
      <c r="O5" s="980"/>
      <c r="P5" s="980"/>
      <c r="Q5" s="980"/>
      <c r="R5" s="982"/>
    </row>
    <row r="6" spans="1:18" s="478" customFormat="1" ht="15.75" x14ac:dyDescent="0.2">
      <c r="A6" s="488" t="s">
        <v>25</v>
      </c>
      <c r="B6" s="488"/>
      <c r="C6" s="488"/>
      <c r="D6" s="488"/>
      <c r="E6" s="488"/>
      <c r="F6" s="488"/>
      <c r="G6" s="488"/>
      <c r="H6" s="488"/>
      <c r="I6" s="488"/>
      <c r="J6" s="488"/>
      <c r="K6" s="488"/>
      <c r="L6" s="488"/>
      <c r="M6" s="477"/>
      <c r="N6" s="477"/>
      <c r="O6" s="477"/>
      <c r="P6" s="477"/>
      <c r="Q6" s="477"/>
      <c r="R6" s="477"/>
    </row>
    <row r="7" spans="1:18" s="135" customFormat="1" x14ac:dyDescent="0.2">
      <c r="A7" s="347" t="s">
        <v>524</v>
      </c>
      <c r="B7" s="238">
        <v>44902</v>
      </c>
      <c r="C7" s="173" t="s">
        <v>525</v>
      </c>
      <c r="D7" s="347" t="s">
        <v>526</v>
      </c>
      <c r="E7" s="347" t="s">
        <v>527</v>
      </c>
      <c r="F7" s="346">
        <v>224000</v>
      </c>
      <c r="G7" s="347" t="s">
        <v>528</v>
      </c>
      <c r="H7" s="346">
        <f>SUM(I7)</f>
        <v>0</v>
      </c>
      <c r="I7" s="346"/>
      <c r="J7" s="221"/>
      <c r="K7" s="221"/>
      <c r="L7" s="346">
        <f>F7-H7</f>
        <v>224000</v>
      </c>
      <c r="M7" s="347"/>
      <c r="N7" s="347"/>
      <c r="O7" s="347"/>
      <c r="P7" s="347"/>
      <c r="Q7" s="347"/>
      <c r="R7" s="347"/>
    </row>
    <row r="8" spans="1:18" s="133" customFormat="1" x14ac:dyDescent="0.2">
      <c r="A8" s="236" t="s">
        <v>529</v>
      </c>
      <c r="B8" s="235">
        <v>43885</v>
      </c>
      <c r="C8" s="351" t="s">
        <v>530</v>
      </c>
      <c r="D8" s="236" t="s">
        <v>531</v>
      </c>
      <c r="E8" s="236" t="s">
        <v>532</v>
      </c>
      <c r="F8" s="328">
        <v>11200</v>
      </c>
      <c r="G8" s="236" t="s">
        <v>533</v>
      </c>
      <c r="H8" s="328">
        <v>11200</v>
      </c>
      <c r="I8" s="328">
        <v>11200</v>
      </c>
      <c r="J8" s="243">
        <v>43201</v>
      </c>
      <c r="K8" s="352">
        <v>811646</v>
      </c>
      <c r="L8" s="328">
        <f>F8-H8</f>
        <v>0</v>
      </c>
      <c r="M8" s="236"/>
      <c r="N8" s="236"/>
      <c r="O8" s="236"/>
      <c r="P8" s="236"/>
      <c r="Q8" s="236"/>
      <c r="R8" s="236"/>
    </row>
    <row r="9" spans="1:18" s="135" customFormat="1" x14ac:dyDescent="0.2">
      <c r="A9" s="974" t="s">
        <v>534</v>
      </c>
      <c r="B9" s="976">
        <v>44226</v>
      </c>
      <c r="C9" s="978" t="s">
        <v>349</v>
      </c>
      <c r="D9" s="974" t="s">
        <v>535</v>
      </c>
      <c r="E9" s="974" t="s">
        <v>536</v>
      </c>
      <c r="F9" s="973">
        <v>168000</v>
      </c>
      <c r="G9" s="974" t="s">
        <v>537</v>
      </c>
      <c r="H9" s="975">
        <f>SUM(I9:I16)</f>
        <v>106400</v>
      </c>
      <c r="I9" s="348">
        <v>53200</v>
      </c>
      <c r="J9" s="171">
        <v>42793</v>
      </c>
      <c r="K9" s="221">
        <v>669511</v>
      </c>
      <c r="L9" s="973">
        <f>F9-H9</f>
        <v>61600</v>
      </c>
      <c r="M9" s="347"/>
      <c r="N9" s="347"/>
      <c r="O9" s="347"/>
      <c r="P9" s="347"/>
      <c r="Q9" s="347"/>
      <c r="R9" s="347"/>
    </row>
    <row r="10" spans="1:18" s="135" customFormat="1" x14ac:dyDescent="0.2">
      <c r="A10" s="974"/>
      <c r="B10" s="977"/>
      <c r="C10" s="978"/>
      <c r="D10" s="974"/>
      <c r="E10" s="974"/>
      <c r="F10" s="973"/>
      <c r="G10" s="974"/>
      <c r="H10" s="975"/>
      <c r="I10" s="346">
        <v>53200</v>
      </c>
      <c r="J10" s="171">
        <v>42969</v>
      </c>
      <c r="K10" s="221">
        <v>717497</v>
      </c>
      <c r="L10" s="973"/>
      <c r="M10" s="347"/>
      <c r="N10" s="347"/>
      <c r="O10" s="347"/>
      <c r="P10" s="347"/>
      <c r="Q10" s="347"/>
      <c r="R10" s="347"/>
    </row>
    <row r="11" spans="1:18" s="135" customFormat="1" x14ac:dyDescent="0.2">
      <c r="A11" s="974"/>
      <c r="B11" s="977"/>
      <c r="C11" s="978"/>
      <c r="D11" s="974"/>
      <c r="E11" s="974"/>
      <c r="F11" s="973"/>
      <c r="G11" s="974"/>
      <c r="H11" s="975"/>
      <c r="I11" s="348"/>
      <c r="J11" s="171"/>
      <c r="K11" s="221"/>
      <c r="L11" s="973"/>
      <c r="M11" s="347"/>
      <c r="N11" s="347"/>
      <c r="O11" s="347"/>
      <c r="P11" s="347"/>
      <c r="Q11" s="347"/>
      <c r="R11" s="347"/>
    </row>
    <row r="12" spans="1:18" s="135" customFormat="1" x14ac:dyDescent="0.2">
      <c r="A12" s="974"/>
      <c r="B12" s="977"/>
      <c r="C12" s="978"/>
      <c r="D12" s="974"/>
      <c r="E12" s="974"/>
      <c r="F12" s="973"/>
      <c r="G12" s="974"/>
      <c r="H12" s="975"/>
      <c r="I12" s="348"/>
      <c r="J12" s="171"/>
      <c r="K12" s="221"/>
      <c r="L12" s="973"/>
      <c r="M12" s="347"/>
      <c r="N12" s="347"/>
      <c r="O12" s="347"/>
      <c r="P12" s="347"/>
      <c r="Q12" s="347"/>
      <c r="R12" s="347"/>
    </row>
    <row r="13" spans="1:18" s="135" customFormat="1" x14ac:dyDescent="0.2">
      <c r="A13" s="974"/>
      <c r="B13" s="977"/>
      <c r="C13" s="978"/>
      <c r="D13" s="974"/>
      <c r="E13" s="974"/>
      <c r="F13" s="973"/>
      <c r="G13" s="974"/>
      <c r="H13" s="975"/>
      <c r="I13" s="348"/>
      <c r="J13" s="171"/>
      <c r="K13" s="221"/>
      <c r="L13" s="973"/>
      <c r="M13" s="347"/>
      <c r="N13" s="347"/>
      <c r="O13" s="347"/>
      <c r="P13" s="347"/>
      <c r="Q13" s="347"/>
      <c r="R13" s="347"/>
    </row>
    <row r="14" spans="1:18" s="135" customFormat="1" x14ac:dyDescent="0.2">
      <c r="A14" s="974"/>
      <c r="B14" s="977"/>
      <c r="C14" s="978"/>
      <c r="D14" s="974"/>
      <c r="E14" s="974"/>
      <c r="F14" s="973"/>
      <c r="G14" s="974"/>
      <c r="H14" s="975"/>
      <c r="I14" s="348"/>
      <c r="J14" s="171"/>
      <c r="K14" s="221"/>
      <c r="L14" s="973"/>
      <c r="M14" s="347"/>
      <c r="N14" s="347"/>
      <c r="O14" s="347"/>
      <c r="P14" s="347"/>
      <c r="Q14" s="347"/>
      <c r="R14" s="347"/>
    </row>
    <row r="15" spans="1:18" s="135" customFormat="1" x14ac:dyDescent="0.2">
      <c r="A15" s="974"/>
      <c r="B15" s="977"/>
      <c r="C15" s="978"/>
      <c r="D15" s="974"/>
      <c r="E15" s="974"/>
      <c r="F15" s="973"/>
      <c r="G15" s="974"/>
      <c r="H15" s="975"/>
      <c r="I15" s="348"/>
      <c r="J15" s="171"/>
      <c r="K15" s="221"/>
      <c r="L15" s="973"/>
      <c r="M15" s="347"/>
      <c r="N15" s="347"/>
      <c r="O15" s="347"/>
      <c r="P15" s="347"/>
      <c r="Q15" s="347"/>
      <c r="R15" s="347"/>
    </row>
    <row r="16" spans="1:18" s="135" customFormat="1" x14ac:dyDescent="0.2">
      <c r="A16" s="974"/>
      <c r="B16" s="977"/>
      <c r="C16" s="978"/>
      <c r="D16" s="974"/>
      <c r="E16" s="974"/>
      <c r="F16" s="973"/>
      <c r="G16" s="974"/>
      <c r="H16" s="975"/>
      <c r="I16" s="348"/>
      <c r="J16" s="171"/>
      <c r="K16" s="221"/>
      <c r="L16" s="973"/>
      <c r="M16" s="347"/>
      <c r="N16" s="347"/>
      <c r="O16" s="347"/>
      <c r="P16" s="347"/>
      <c r="Q16" s="347"/>
      <c r="R16" s="347"/>
    </row>
    <row r="17" spans="1:18" s="133" customFormat="1" x14ac:dyDescent="0.2">
      <c r="A17" s="347" t="s">
        <v>538</v>
      </c>
      <c r="B17" s="171">
        <v>43971</v>
      </c>
      <c r="C17" s="173" t="s">
        <v>349</v>
      </c>
      <c r="D17" s="236" t="s">
        <v>539</v>
      </c>
      <c r="E17" s="236" t="s">
        <v>540</v>
      </c>
      <c r="F17" s="328">
        <v>56000</v>
      </c>
      <c r="G17" s="236" t="s">
        <v>541</v>
      </c>
      <c r="H17" s="328">
        <f>SUM(I17)</f>
        <v>56000</v>
      </c>
      <c r="I17" s="328">
        <v>56000</v>
      </c>
      <c r="J17" s="243">
        <v>43075</v>
      </c>
      <c r="K17" s="352">
        <v>637621</v>
      </c>
      <c r="L17" s="328">
        <f t="shared" ref="L17" si="0">F17-H17</f>
        <v>0</v>
      </c>
      <c r="M17" s="236"/>
      <c r="N17" s="236"/>
      <c r="O17" s="236"/>
      <c r="P17" s="236"/>
      <c r="Q17" s="236"/>
      <c r="R17" s="236"/>
    </row>
    <row r="18" spans="1:18" s="133" customFormat="1" x14ac:dyDescent="0.2">
      <c r="A18" s="936" t="s">
        <v>542</v>
      </c>
      <c r="B18" s="934">
        <v>44513</v>
      </c>
      <c r="C18" s="940" t="s">
        <v>362</v>
      </c>
      <c r="D18" s="932" t="s">
        <v>543</v>
      </c>
      <c r="E18" s="936" t="s">
        <v>544</v>
      </c>
      <c r="F18" s="965">
        <f>H18</f>
        <v>203131.05</v>
      </c>
      <c r="G18" s="936" t="s">
        <v>545</v>
      </c>
      <c r="H18" s="942">
        <f>I18+I19+I20</f>
        <v>203131.05</v>
      </c>
      <c r="I18" s="328">
        <v>112000</v>
      </c>
      <c r="J18" s="243">
        <v>42744</v>
      </c>
      <c r="K18" s="352">
        <v>643563</v>
      </c>
      <c r="L18" s="929">
        <f>F18-H18</f>
        <v>0</v>
      </c>
      <c r="M18" s="236"/>
      <c r="N18" s="236"/>
      <c r="O18" s="236"/>
      <c r="P18" s="236"/>
      <c r="Q18" s="236"/>
      <c r="R18" s="236"/>
    </row>
    <row r="19" spans="1:18" s="133" customFormat="1" x14ac:dyDescent="0.2">
      <c r="A19" s="988"/>
      <c r="B19" s="951"/>
      <c r="C19" s="949"/>
      <c r="D19" s="950"/>
      <c r="E19" s="988"/>
      <c r="F19" s="987"/>
      <c r="G19" s="988"/>
      <c r="H19" s="944"/>
      <c r="I19" s="328">
        <v>60453.4</v>
      </c>
      <c r="J19" s="243">
        <v>44182</v>
      </c>
      <c r="K19" s="352">
        <v>1179707</v>
      </c>
      <c r="L19" s="930"/>
      <c r="M19" s="236"/>
      <c r="N19" s="236"/>
      <c r="O19" s="236"/>
      <c r="P19" s="236"/>
      <c r="Q19" s="236"/>
      <c r="R19" s="236"/>
    </row>
    <row r="20" spans="1:18" s="133" customFormat="1" x14ac:dyDescent="0.2">
      <c r="A20" s="937"/>
      <c r="B20" s="935"/>
      <c r="C20" s="941"/>
      <c r="D20" s="933"/>
      <c r="E20" s="937"/>
      <c r="F20" s="966"/>
      <c r="G20" s="937"/>
      <c r="H20" s="943"/>
      <c r="I20" s="328">
        <v>30677.65</v>
      </c>
      <c r="J20" s="243">
        <v>44872</v>
      </c>
      <c r="K20" s="352">
        <v>1467532</v>
      </c>
      <c r="L20" s="931"/>
      <c r="M20" s="236"/>
      <c r="N20" s="236"/>
      <c r="O20" s="236"/>
      <c r="P20" s="236"/>
      <c r="Q20" s="236"/>
      <c r="R20" s="236"/>
    </row>
    <row r="21" spans="1:18" s="133" customFormat="1" x14ac:dyDescent="0.2">
      <c r="A21" s="936" t="s">
        <v>546</v>
      </c>
      <c r="B21" s="934">
        <v>43341</v>
      </c>
      <c r="C21" s="989" t="s">
        <v>362</v>
      </c>
      <c r="D21" s="936" t="s">
        <v>547</v>
      </c>
      <c r="E21" s="936" t="s">
        <v>548</v>
      </c>
      <c r="F21" s="965">
        <f>H21</f>
        <v>35568.79</v>
      </c>
      <c r="G21" s="936" t="s">
        <v>541</v>
      </c>
      <c r="H21" s="965">
        <f>I21+I22+I23</f>
        <v>35568.79</v>
      </c>
      <c r="I21" s="328">
        <v>11200</v>
      </c>
      <c r="J21" s="243">
        <v>43238</v>
      </c>
      <c r="K21" s="352">
        <v>819479</v>
      </c>
      <c r="L21" s="965">
        <f>F21-H21</f>
        <v>0</v>
      </c>
      <c r="M21" s="236"/>
      <c r="N21" s="236"/>
      <c r="O21" s="236"/>
      <c r="P21" s="236"/>
      <c r="Q21" s="236"/>
      <c r="R21" s="236"/>
    </row>
    <row r="22" spans="1:18" s="133" customFormat="1" x14ac:dyDescent="0.2">
      <c r="A22" s="988"/>
      <c r="B22" s="951"/>
      <c r="C22" s="990"/>
      <c r="D22" s="988"/>
      <c r="E22" s="988"/>
      <c r="F22" s="987"/>
      <c r="G22" s="988"/>
      <c r="H22" s="987"/>
      <c r="I22" s="328">
        <v>12184.43</v>
      </c>
      <c r="J22" s="243">
        <v>43517</v>
      </c>
      <c r="K22" s="352">
        <v>915961</v>
      </c>
      <c r="L22" s="987"/>
      <c r="M22" s="236"/>
      <c r="N22" s="236"/>
      <c r="O22" s="236"/>
      <c r="P22" s="236"/>
      <c r="Q22" s="236"/>
      <c r="R22" s="236"/>
    </row>
    <row r="23" spans="1:18" s="133" customFormat="1" x14ac:dyDescent="0.2">
      <c r="A23" s="937"/>
      <c r="B23" s="935"/>
      <c r="C23" s="991"/>
      <c r="D23" s="937"/>
      <c r="E23" s="937"/>
      <c r="F23" s="966"/>
      <c r="G23" s="937"/>
      <c r="H23" s="966"/>
      <c r="I23" s="328">
        <v>12184.36</v>
      </c>
      <c r="J23" s="243">
        <v>43612</v>
      </c>
      <c r="K23" s="352">
        <v>957710</v>
      </c>
      <c r="L23" s="966"/>
      <c r="M23" s="236"/>
      <c r="N23" s="236"/>
      <c r="O23" s="236"/>
      <c r="P23" s="236"/>
      <c r="Q23" s="236"/>
      <c r="R23" s="236"/>
    </row>
    <row r="24" spans="1:18" s="133" customFormat="1" x14ac:dyDescent="0.2">
      <c r="A24" s="236" t="s">
        <v>549</v>
      </c>
      <c r="B24" s="243">
        <v>43357</v>
      </c>
      <c r="C24" s="351" t="s">
        <v>164</v>
      </c>
      <c r="D24" s="236" t="s">
        <v>550</v>
      </c>
      <c r="E24" s="236" t="s">
        <v>551</v>
      </c>
      <c r="F24" s="328">
        <v>11200</v>
      </c>
      <c r="G24" s="236" t="s">
        <v>552</v>
      </c>
      <c r="H24" s="328">
        <f>SUM(I24)</f>
        <v>11200</v>
      </c>
      <c r="I24" s="328">
        <v>11200</v>
      </c>
      <c r="J24" s="243">
        <v>42738</v>
      </c>
      <c r="K24" s="352">
        <v>642737</v>
      </c>
      <c r="L24" s="328">
        <f t="shared" ref="L24:L26" si="1">F24-H24</f>
        <v>0</v>
      </c>
      <c r="M24" s="236"/>
      <c r="N24" s="236"/>
      <c r="O24" s="236"/>
      <c r="P24" s="236"/>
      <c r="Q24" s="236"/>
      <c r="R24" s="236"/>
    </row>
    <row r="25" spans="1:18" s="133" customFormat="1" x14ac:dyDescent="0.2">
      <c r="A25" s="236" t="s">
        <v>553</v>
      </c>
      <c r="B25" s="243">
        <v>43341</v>
      </c>
      <c r="C25" s="351" t="s">
        <v>164</v>
      </c>
      <c r="D25" s="236" t="s">
        <v>554</v>
      </c>
      <c r="E25" s="236" t="s">
        <v>555</v>
      </c>
      <c r="F25" s="328">
        <v>21000</v>
      </c>
      <c r="G25" s="236" t="s">
        <v>533</v>
      </c>
      <c r="H25" s="328">
        <f>SUM(I25)</f>
        <v>21000</v>
      </c>
      <c r="I25" s="328">
        <v>21000</v>
      </c>
      <c r="J25" s="243">
        <v>42951</v>
      </c>
      <c r="K25" s="352">
        <v>710249</v>
      </c>
      <c r="L25" s="328">
        <f t="shared" si="1"/>
        <v>0</v>
      </c>
      <c r="M25" s="236"/>
      <c r="N25" s="236"/>
      <c r="O25" s="236"/>
      <c r="P25" s="236"/>
      <c r="Q25" s="236"/>
      <c r="R25" s="236"/>
    </row>
    <row r="26" spans="1:18" s="133" customFormat="1" x14ac:dyDescent="0.2">
      <c r="A26" s="236" t="s">
        <v>556</v>
      </c>
      <c r="B26" s="243">
        <v>44012</v>
      </c>
      <c r="C26" s="351" t="s">
        <v>164</v>
      </c>
      <c r="D26" s="236" t="s">
        <v>557</v>
      </c>
      <c r="E26" s="236" t="s">
        <v>558</v>
      </c>
      <c r="F26" s="328">
        <f>H26</f>
        <v>25232.02</v>
      </c>
      <c r="G26" s="236" t="s">
        <v>533</v>
      </c>
      <c r="H26" s="328">
        <v>25232.02</v>
      </c>
      <c r="I26" s="328">
        <v>25232.02</v>
      </c>
      <c r="J26" s="243">
        <v>44126</v>
      </c>
      <c r="K26" s="352">
        <v>1162018</v>
      </c>
      <c r="L26" s="328">
        <f t="shared" si="1"/>
        <v>0</v>
      </c>
      <c r="M26" s="236"/>
      <c r="N26" s="236"/>
      <c r="O26" s="236"/>
      <c r="P26" s="236"/>
      <c r="Q26" s="236"/>
      <c r="R26" s="236"/>
    </row>
    <row r="27" spans="1:18" s="133" customFormat="1" x14ac:dyDescent="0.2">
      <c r="A27" s="236" t="s">
        <v>559</v>
      </c>
      <c r="B27" s="243">
        <v>43279</v>
      </c>
      <c r="C27" s="351" t="s">
        <v>164</v>
      </c>
      <c r="D27" s="236" t="s">
        <v>560</v>
      </c>
      <c r="E27" s="236" t="s">
        <v>561</v>
      </c>
      <c r="F27" s="328">
        <v>11200</v>
      </c>
      <c r="G27" s="236" t="s">
        <v>552</v>
      </c>
      <c r="H27" s="328">
        <f t="shared" ref="H27:H30" si="2">SUM(I27)</f>
        <v>11200</v>
      </c>
      <c r="I27" s="328">
        <v>11200</v>
      </c>
      <c r="J27" s="243">
        <v>42640</v>
      </c>
      <c r="K27" s="352">
        <v>621737</v>
      </c>
      <c r="L27" s="328">
        <f t="shared" ref="L27:L30" si="3">F27-H27</f>
        <v>0</v>
      </c>
      <c r="M27" s="236"/>
      <c r="N27" s="236"/>
      <c r="O27" s="236"/>
      <c r="P27" s="236"/>
      <c r="Q27" s="236"/>
      <c r="R27" s="236"/>
    </row>
    <row r="28" spans="1:18" s="133" customFormat="1" x14ac:dyDescent="0.2">
      <c r="A28" s="236" t="s">
        <v>562</v>
      </c>
      <c r="B28" s="243">
        <v>43547</v>
      </c>
      <c r="C28" s="351" t="s">
        <v>164</v>
      </c>
      <c r="D28" s="236" t="s">
        <v>563</v>
      </c>
      <c r="E28" s="236" t="s">
        <v>564</v>
      </c>
      <c r="F28" s="328">
        <v>11200</v>
      </c>
      <c r="G28" s="236" t="s">
        <v>552</v>
      </c>
      <c r="H28" s="328">
        <f t="shared" si="2"/>
        <v>11200</v>
      </c>
      <c r="I28" s="328">
        <v>11200</v>
      </c>
      <c r="J28" s="243">
        <v>42772</v>
      </c>
      <c r="K28" s="352">
        <v>652296</v>
      </c>
      <c r="L28" s="328">
        <f t="shared" si="3"/>
        <v>0</v>
      </c>
      <c r="M28" s="236"/>
      <c r="N28" s="236"/>
      <c r="O28" s="236"/>
      <c r="P28" s="236"/>
      <c r="Q28" s="236"/>
      <c r="R28" s="236"/>
    </row>
    <row r="29" spans="1:18" s="133" customFormat="1" ht="25.5" x14ac:dyDescent="0.2">
      <c r="A29" s="236" t="s">
        <v>565</v>
      </c>
      <c r="B29" s="243">
        <v>44072</v>
      </c>
      <c r="C29" s="351" t="s">
        <v>566</v>
      </c>
      <c r="D29" s="236" t="s">
        <v>567</v>
      </c>
      <c r="E29" s="236" t="s">
        <v>568</v>
      </c>
      <c r="F29" s="328">
        <v>11200</v>
      </c>
      <c r="G29" s="236" t="s">
        <v>552</v>
      </c>
      <c r="H29" s="328">
        <f t="shared" si="2"/>
        <v>11200</v>
      </c>
      <c r="I29" s="328">
        <v>11200</v>
      </c>
      <c r="J29" s="243">
        <v>42950</v>
      </c>
      <c r="K29" s="352">
        <v>710212</v>
      </c>
      <c r="L29" s="328">
        <f t="shared" si="3"/>
        <v>0</v>
      </c>
      <c r="M29" s="236"/>
      <c r="N29" s="236"/>
      <c r="O29" s="236"/>
      <c r="P29" s="236"/>
      <c r="Q29" s="236"/>
      <c r="R29" s="236"/>
    </row>
    <row r="30" spans="1:18" s="133" customFormat="1" x14ac:dyDescent="0.2">
      <c r="A30" s="236" t="s">
        <v>556</v>
      </c>
      <c r="B30" s="243">
        <v>44012</v>
      </c>
      <c r="C30" s="351" t="s">
        <v>164</v>
      </c>
      <c r="D30" s="236" t="s">
        <v>569</v>
      </c>
      <c r="E30" s="236" t="s">
        <v>570</v>
      </c>
      <c r="F30" s="328">
        <v>22400</v>
      </c>
      <c r="G30" s="236" t="s">
        <v>533</v>
      </c>
      <c r="H30" s="328">
        <f t="shared" si="2"/>
        <v>22400</v>
      </c>
      <c r="I30" s="328">
        <v>22400</v>
      </c>
      <c r="J30" s="243">
        <v>42699</v>
      </c>
      <c r="K30" s="352">
        <v>635397</v>
      </c>
      <c r="L30" s="328">
        <f t="shared" si="3"/>
        <v>0</v>
      </c>
      <c r="M30" s="236"/>
      <c r="N30" s="236"/>
      <c r="O30" s="236"/>
      <c r="P30" s="236"/>
      <c r="Q30" s="236"/>
      <c r="R30" s="236"/>
    </row>
    <row r="31" spans="1:18" s="133" customFormat="1" x14ac:dyDescent="0.2">
      <c r="A31" s="236" t="s">
        <v>559</v>
      </c>
      <c r="B31" s="243">
        <v>43279</v>
      </c>
      <c r="C31" s="351" t="s">
        <v>164</v>
      </c>
      <c r="D31" s="236" t="s">
        <v>560</v>
      </c>
      <c r="E31" s="236" t="s">
        <v>561</v>
      </c>
      <c r="F31" s="328">
        <v>11200</v>
      </c>
      <c r="G31" s="236" t="s">
        <v>552</v>
      </c>
      <c r="H31" s="328">
        <f>SUM(I31)</f>
        <v>11200</v>
      </c>
      <c r="I31" s="328">
        <v>11200</v>
      </c>
      <c r="J31" s="243">
        <v>42640</v>
      </c>
      <c r="K31" s="352">
        <v>621737</v>
      </c>
      <c r="L31" s="328">
        <f>F31-H31</f>
        <v>0</v>
      </c>
      <c r="M31" s="236"/>
      <c r="N31" s="236"/>
      <c r="O31" s="236"/>
      <c r="P31" s="236"/>
      <c r="Q31" s="236"/>
      <c r="R31" s="236"/>
    </row>
    <row r="32" spans="1:18" s="133" customFormat="1" x14ac:dyDescent="0.2">
      <c r="A32" s="236" t="s">
        <v>562</v>
      </c>
      <c r="B32" s="243">
        <v>43547</v>
      </c>
      <c r="C32" s="351" t="s">
        <v>164</v>
      </c>
      <c r="D32" s="236" t="s">
        <v>563</v>
      </c>
      <c r="E32" s="236" t="s">
        <v>564</v>
      </c>
      <c r="F32" s="328">
        <v>11200</v>
      </c>
      <c r="G32" s="236" t="s">
        <v>552</v>
      </c>
      <c r="H32" s="328">
        <f>SUM(I32)</f>
        <v>11200</v>
      </c>
      <c r="I32" s="328">
        <v>11200</v>
      </c>
      <c r="J32" s="243">
        <v>42772</v>
      </c>
      <c r="K32" s="352">
        <v>652296</v>
      </c>
      <c r="L32" s="328">
        <f>F32-H32</f>
        <v>0</v>
      </c>
      <c r="M32" s="236"/>
      <c r="N32" s="236"/>
      <c r="O32" s="236"/>
      <c r="P32" s="236"/>
      <c r="Q32" s="236"/>
      <c r="R32" s="236"/>
    </row>
    <row r="33" spans="1:18" s="133" customFormat="1" ht="25.5" x14ac:dyDescent="0.2">
      <c r="A33" s="541" t="s">
        <v>565</v>
      </c>
      <c r="B33" s="549">
        <v>44072</v>
      </c>
      <c r="C33" s="543" t="s">
        <v>566</v>
      </c>
      <c r="D33" s="541" t="s">
        <v>567</v>
      </c>
      <c r="E33" s="541" t="s">
        <v>568</v>
      </c>
      <c r="F33" s="542">
        <v>11200</v>
      </c>
      <c r="G33" s="541" t="s">
        <v>552</v>
      </c>
      <c r="H33" s="542">
        <f>SUM(I33)</f>
        <v>11200</v>
      </c>
      <c r="I33" s="542">
        <v>11200</v>
      </c>
      <c r="J33" s="549">
        <v>42950</v>
      </c>
      <c r="K33" s="550">
        <v>710212</v>
      </c>
      <c r="L33" s="542">
        <f>F33-H33</f>
        <v>0</v>
      </c>
      <c r="M33" s="541"/>
      <c r="N33" s="541"/>
      <c r="O33" s="541"/>
      <c r="P33" s="541"/>
      <c r="Q33" s="541"/>
      <c r="R33" s="541"/>
    </row>
    <row r="34" spans="1:18" s="479" customFormat="1" ht="15.75" x14ac:dyDescent="0.2">
      <c r="A34" s="553" t="s">
        <v>59</v>
      </c>
      <c r="B34" s="553"/>
      <c r="C34" s="554"/>
      <c r="D34" s="553"/>
      <c r="E34" s="553"/>
      <c r="F34" s="553"/>
      <c r="G34" s="553"/>
      <c r="H34" s="553"/>
      <c r="I34" s="553"/>
      <c r="J34" s="553"/>
      <c r="K34" s="553"/>
      <c r="L34" s="555">
        <f>SUM(L7:L33)</f>
        <v>285600</v>
      </c>
      <c r="M34" s="480"/>
      <c r="N34" s="480"/>
      <c r="O34" s="480"/>
      <c r="P34" s="480"/>
      <c r="Q34" s="480"/>
      <c r="R34" s="480"/>
    </row>
    <row r="35" spans="1:18" s="189" customFormat="1" ht="12.75" customHeight="1" x14ac:dyDescent="0.2">
      <c r="C35" s="482"/>
    </row>
    <row r="36" spans="1:18" s="189" customFormat="1" ht="12.75" customHeight="1" x14ac:dyDescent="0.2">
      <c r="C36" s="482"/>
    </row>
    <row r="37" spans="1:18" s="479" customFormat="1" ht="15.75" x14ac:dyDescent="0.2">
      <c r="A37" s="551" t="s">
        <v>60</v>
      </c>
      <c r="B37" s="551"/>
      <c r="C37" s="552"/>
      <c r="D37" s="551"/>
      <c r="E37" s="551"/>
      <c r="F37" s="551"/>
      <c r="G37" s="551"/>
      <c r="H37" s="551"/>
      <c r="I37" s="551"/>
      <c r="J37" s="551"/>
      <c r="K37" s="551"/>
      <c r="L37" s="551"/>
      <c r="M37" s="480"/>
      <c r="N37" s="480"/>
      <c r="O37" s="480"/>
      <c r="P37" s="480"/>
      <c r="Q37" s="480"/>
      <c r="R37" s="480"/>
    </row>
    <row r="38" spans="1:18" s="859" customFormat="1" ht="63.75" x14ac:dyDescent="0.2">
      <c r="A38" s="867" t="s">
        <v>571</v>
      </c>
      <c r="B38" s="868">
        <v>43956</v>
      </c>
      <c r="C38" s="869" t="s">
        <v>572</v>
      </c>
      <c r="D38" s="867" t="s">
        <v>573</v>
      </c>
      <c r="E38" s="867" t="s">
        <v>574</v>
      </c>
      <c r="F38" s="870">
        <v>5365.8</v>
      </c>
      <c r="G38" s="869" t="s">
        <v>575</v>
      </c>
      <c r="H38" s="870">
        <f t="shared" ref="H38:H46" si="4">SUM(I38)</f>
        <v>0</v>
      </c>
      <c r="I38" s="870"/>
      <c r="J38" s="871"/>
      <c r="K38" s="867"/>
      <c r="L38" s="870"/>
      <c r="M38" s="867"/>
      <c r="N38" s="867"/>
      <c r="O38" s="867"/>
      <c r="P38" s="867"/>
      <c r="Q38" s="867"/>
      <c r="R38" s="867"/>
    </row>
    <row r="39" spans="1:18" s="135" customFormat="1" ht="38.25" x14ac:dyDescent="0.2">
      <c r="A39" s="349" t="s">
        <v>576</v>
      </c>
      <c r="B39" s="171">
        <v>44159</v>
      </c>
      <c r="C39" s="173" t="s">
        <v>577</v>
      </c>
      <c r="D39" s="347" t="s">
        <v>578</v>
      </c>
      <c r="E39" s="347" t="s">
        <v>579</v>
      </c>
      <c r="F39" s="346">
        <v>53350</v>
      </c>
      <c r="G39" s="173" t="s">
        <v>580</v>
      </c>
      <c r="H39" s="346">
        <f t="shared" si="4"/>
        <v>0</v>
      </c>
      <c r="I39" s="346"/>
      <c r="J39" s="347"/>
      <c r="K39" s="347"/>
      <c r="L39" s="346">
        <f t="shared" ref="L39:L52" si="5">F39-H39</f>
        <v>53350</v>
      </c>
      <c r="M39" s="347"/>
      <c r="N39" s="347"/>
      <c r="O39" s="347"/>
      <c r="P39" s="347"/>
      <c r="Q39" s="347"/>
      <c r="R39" s="347"/>
    </row>
    <row r="40" spans="1:18" s="135" customFormat="1" x14ac:dyDescent="0.2">
      <c r="A40" s="347" t="s">
        <v>581</v>
      </c>
      <c r="B40" s="171">
        <v>44181</v>
      </c>
      <c r="C40" s="173" t="s">
        <v>582</v>
      </c>
      <c r="D40" s="347" t="s">
        <v>583</v>
      </c>
      <c r="E40" s="347" t="s">
        <v>584</v>
      </c>
      <c r="F40" s="346">
        <v>12000</v>
      </c>
      <c r="G40" s="173" t="s">
        <v>585</v>
      </c>
      <c r="H40" s="346">
        <f t="shared" si="4"/>
        <v>0</v>
      </c>
      <c r="I40" s="346"/>
      <c r="J40" s="347"/>
      <c r="K40" s="347"/>
      <c r="L40" s="346">
        <f t="shared" si="5"/>
        <v>12000</v>
      </c>
      <c r="M40" s="347"/>
      <c r="N40" s="347"/>
      <c r="O40" s="347"/>
      <c r="P40" s="347"/>
      <c r="Q40" s="347"/>
      <c r="R40" s="347"/>
    </row>
    <row r="41" spans="1:18" s="135" customFormat="1" ht="89.25" x14ac:dyDescent="0.2">
      <c r="A41" s="347" t="s">
        <v>586</v>
      </c>
      <c r="B41" s="171">
        <v>44157</v>
      </c>
      <c r="C41" s="173" t="s">
        <v>587</v>
      </c>
      <c r="D41" s="347" t="s">
        <v>588</v>
      </c>
      <c r="E41" s="347" t="s">
        <v>589</v>
      </c>
      <c r="F41" s="346">
        <v>3284.9</v>
      </c>
      <c r="G41" s="173" t="s">
        <v>590</v>
      </c>
      <c r="H41" s="346">
        <f t="shared" si="4"/>
        <v>0</v>
      </c>
      <c r="I41" s="346"/>
      <c r="J41" s="347"/>
      <c r="K41" s="347"/>
      <c r="L41" s="346">
        <f t="shared" si="5"/>
        <v>3284.9</v>
      </c>
      <c r="M41" s="347"/>
      <c r="N41" s="347"/>
      <c r="O41" s="347"/>
      <c r="P41" s="347"/>
      <c r="Q41" s="347"/>
      <c r="R41" s="347"/>
    </row>
    <row r="42" spans="1:18" s="133" customFormat="1" x14ac:dyDescent="0.2">
      <c r="A42" s="236" t="s">
        <v>591</v>
      </c>
      <c r="B42" s="243">
        <v>44278</v>
      </c>
      <c r="C42" s="351" t="s">
        <v>484</v>
      </c>
      <c r="D42" s="236" t="s">
        <v>592</v>
      </c>
      <c r="E42" s="236" t="s">
        <v>593</v>
      </c>
      <c r="F42" s="328">
        <v>0</v>
      </c>
      <c r="G42" s="236" t="s">
        <v>594</v>
      </c>
      <c r="H42" s="328">
        <f t="shared" si="4"/>
        <v>0</v>
      </c>
      <c r="I42" s="328"/>
      <c r="J42" s="236"/>
      <c r="K42" s="236"/>
      <c r="L42" s="328">
        <f t="shared" si="5"/>
        <v>0</v>
      </c>
      <c r="M42" s="236"/>
      <c r="N42" s="236"/>
      <c r="O42" s="236"/>
      <c r="P42" s="236"/>
      <c r="Q42" s="236"/>
      <c r="R42" s="236"/>
    </row>
    <row r="43" spans="1:18" s="133" customFormat="1" x14ac:dyDescent="0.2">
      <c r="A43" s="236" t="s">
        <v>595</v>
      </c>
      <c r="B43" s="243">
        <v>44159</v>
      </c>
      <c r="C43" s="351" t="s">
        <v>484</v>
      </c>
      <c r="D43" s="236" t="s">
        <v>596</v>
      </c>
      <c r="E43" s="236" t="s">
        <v>597</v>
      </c>
      <c r="F43" s="328">
        <v>28335.9</v>
      </c>
      <c r="G43" s="236" t="s">
        <v>552</v>
      </c>
      <c r="H43" s="328">
        <v>28335.9</v>
      </c>
      <c r="I43" s="328">
        <v>28335.9</v>
      </c>
      <c r="J43" s="235">
        <v>43299</v>
      </c>
      <c r="K43" s="236">
        <v>873923</v>
      </c>
      <c r="L43" s="328">
        <f t="shared" si="5"/>
        <v>0</v>
      </c>
      <c r="M43" s="236"/>
      <c r="N43" s="236"/>
      <c r="O43" s="236"/>
      <c r="P43" s="236"/>
      <c r="Q43" s="236"/>
      <c r="R43" s="236"/>
    </row>
    <row r="44" spans="1:18" s="133" customFormat="1" x14ac:dyDescent="0.2">
      <c r="A44" s="236" t="s">
        <v>598</v>
      </c>
      <c r="B44" s="243">
        <v>44096</v>
      </c>
      <c r="C44" s="351" t="s">
        <v>484</v>
      </c>
      <c r="D44" s="236" t="s">
        <v>599</v>
      </c>
      <c r="E44" s="236" t="s">
        <v>600</v>
      </c>
      <c r="F44" s="328">
        <v>11200</v>
      </c>
      <c r="G44" s="236" t="s">
        <v>552</v>
      </c>
      <c r="H44" s="328">
        <v>11200</v>
      </c>
      <c r="I44" s="328">
        <v>11200</v>
      </c>
      <c r="J44" s="235">
        <v>42648</v>
      </c>
      <c r="K44" s="236">
        <v>623274</v>
      </c>
      <c r="L44" s="328">
        <f t="shared" si="5"/>
        <v>0</v>
      </c>
      <c r="M44" s="236"/>
      <c r="N44" s="236"/>
      <c r="O44" s="236"/>
      <c r="P44" s="236"/>
      <c r="Q44" s="236"/>
      <c r="R44" s="236"/>
    </row>
    <row r="45" spans="1:18" s="133" customFormat="1" x14ac:dyDescent="0.2">
      <c r="A45" s="236" t="s">
        <v>601</v>
      </c>
      <c r="B45" s="243">
        <v>44362</v>
      </c>
      <c r="C45" s="351" t="s">
        <v>104</v>
      </c>
      <c r="D45" s="236" t="s">
        <v>602</v>
      </c>
      <c r="E45" s="236" t="s">
        <v>603</v>
      </c>
      <c r="F45" s="328">
        <v>0</v>
      </c>
      <c r="G45" s="236" t="s">
        <v>594</v>
      </c>
      <c r="H45" s="328">
        <f t="shared" si="4"/>
        <v>0</v>
      </c>
      <c r="I45" s="328"/>
      <c r="J45" s="236"/>
      <c r="K45" s="236"/>
      <c r="L45" s="328">
        <f t="shared" si="5"/>
        <v>0</v>
      </c>
      <c r="M45" s="236"/>
      <c r="N45" s="236"/>
      <c r="O45" s="236"/>
      <c r="P45" s="236"/>
      <c r="Q45" s="236"/>
      <c r="R45" s="236"/>
    </row>
    <row r="46" spans="1:18" s="133" customFormat="1" x14ac:dyDescent="0.2">
      <c r="A46" s="236" t="s">
        <v>604</v>
      </c>
      <c r="B46" s="243">
        <v>44187</v>
      </c>
      <c r="C46" s="351" t="s">
        <v>605</v>
      </c>
      <c r="D46" s="236" t="s">
        <v>606</v>
      </c>
      <c r="E46" s="236" t="s">
        <v>607</v>
      </c>
      <c r="F46" s="328">
        <v>0</v>
      </c>
      <c r="G46" s="236" t="s">
        <v>594</v>
      </c>
      <c r="H46" s="328">
        <f t="shared" si="4"/>
        <v>0</v>
      </c>
      <c r="I46" s="328"/>
      <c r="J46" s="236"/>
      <c r="K46" s="236"/>
      <c r="L46" s="328">
        <f t="shared" si="5"/>
        <v>0</v>
      </c>
      <c r="M46" s="236"/>
      <c r="N46" s="236"/>
      <c r="O46" s="236"/>
      <c r="P46" s="236"/>
      <c r="Q46" s="236"/>
      <c r="R46" s="236"/>
    </row>
    <row r="47" spans="1:18" s="133" customFormat="1" x14ac:dyDescent="0.2">
      <c r="A47" s="236" t="s">
        <v>608</v>
      </c>
      <c r="B47" s="243">
        <v>43970</v>
      </c>
      <c r="C47" s="351" t="s">
        <v>609</v>
      </c>
      <c r="D47" s="236" t="s">
        <v>610</v>
      </c>
      <c r="E47" s="236" t="s">
        <v>611</v>
      </c>
      <c r="F47" s="328">
        <v>28000</v>
      </c>
      <c r="G47" s="236" t="s">
        <v>552</v>
      </c>
      <c r="H47" s="328">
        <v>28000</v>
      </c>
      <c r="I47" s="328">
        <v>28000</v>
      </c>
      <c r="J47" s="235">
        <v>43088</v>
      </c>
      <c r="K47" s="236">
        <v>763324</v>
      </c>
      <c r="L47" s="328">
        <f t="shared" si="5"/>
        <v>0</v>
      </c>
      <c r="M47" s="236"/>
      <c r="N47" s="236"/>
      <c r="O47" s="236"/>
      <c r="P47" s="236"/>
      <c r="Q47" s="236"/>
      <c r="R47" s="236"/>
    </row>
    <row r="48" spans="1:18" s="878" customFormat="1" ht="38.25" x14ac:dyDescent="0.2">
      <c r="A48" s="873" t="s">
        <v>612</v>
      </c>
      <c r="B48" s="874">
        <v>44363</v>
      </c>
      <c r="C48" s="875" t="s">
        <v>613</v>
      </c>
      <c r="D48" s="873" t="s">
        <v>614</v>
      </c>
      <c r="E48" s="873" t="s">
        <v>615</v>
      </c>
      <c r="F48" s="876">
        <f>H48</f>
        <v>8506.3700000000008</v>
      </c>
      <c r="G48" s="875" t="s">
        <v>616</v>
      </c>
      <c r="H48" s="876">
        <v>8506.3700000000008</v>
      </c>
      <c r="I48" s="876">
        <f>H48</f>
        <v>8506.3700000000008</v>
      </c>
      <c r="J48" s="877">
        <v>44357</v>
      </c>
      <c r="K48" s="873">
        <v>1247078</v>
      </c>
      <c r="L48" s="876">
        <f t="shared" si="5"/>
        <v>0</v>
      </c>
      <c r="M48" s="873"/>
      <c r="N48" s="873"/>
      <c r="O48" s="873"/>
      <c r="P48" s="873"/>
      <c r="Q48" s="873"/>
      <c r="R48" s="873"/>
    </row>
    <row r="49" spans="1:18" s="133" customFormat="1" x14ac:dyDescent="0.2">
      <c r="A49" s="236" t="s">
        <v>617</v>
      </c>
      <c r="B49" s="243">
        <v>44053</v>
      </c>
      <c r="C49" s="351" t="s">
        <v>618</v>
      </c>
      <c r="D49" s="236" t="s">
        <v>619</v>
      </c>
      <c r="E49" s="236" t="s">
        <v>620</v>
      </c>
      <c r="F49" s="328">
        <v>0</v>
      </c>
      <c r="G49" s="236" t="s">
        <v>594</v>
      </c>
      <c r="H49" s="328">
        <f t="shared" ref="H49:H51" si="6">SUM(I49)</f>
        <v>0</v>
      </c>
      <c r="I49" s="328"/>
      <c r="J49" s="236"/>
      <c r="K49" s="236"/>
      <c r="L49" s="328">
        <f t="shared" si="5"/>
        <v>0</v>
      </c>
      <c r="M49" s="236"/>
      <c r="N49" s="236"/>
      <c r="O49" s="236"/>
      <c r="P49" s="236"/>
      <c r="Q49" s="236"/>
      <c r="R49" s="236"/>
    </row>
    <row r="50" spans="1:18" s="878" customFormat="1" ht="38.25" x14ac:dyDescent="0.2">
      <c r="A50" s="873" t="s">
        <v>621</v>
      </c>
      <c r="B50" s="874">
        <v>43990</v>
      </c>
      <c r="C50" s="875" t="s">
        <v>622</v>
      </c>
      <c r="D50" s="873" t="s">
        <v>623</v>
      </c>
      <c r="E50" s="873" t="s">
        <v>624</v>
      </c>
      <c r="F50" s="876">
        <f>H50</f>
        <v>10391.16</v>
      </c>
      <c r="G50" s="875" t="s">
        <v>625</v>
      </c>
      <c r="H50" s="876">
        <v>10391.16</v>
      </c>
      <c r="I50" s="876">
        <f>H50</f>
        <v>10391.16</v>
      </c>
      <c r="J50" s="877">
        <v>44399</v>
      </c>
      <c r="K50" s="873">
        <v>1261138</v>
      </c>
      <c r="L50" s="876">
        <f t="shared" si="5"/>
        <v>0</v>
      </c>
      <c r="M50" s="873"/>
      <c r="N50" s="873"/>
      <c r="O50" s="873"/>
      <c r="P50" s="873"/>
      <c r="Q50" s="873"/>
      <c r="R50" s="873"/>
    </row>
    <row r="51" spans="1:18" s="135" customFormat="1" ht="38.25" x14ac:dyDescent="0.2">
      <c r="A51" s="347" t="s">
        <v>626</v>
      </c>
      <c r="B51" s="171">
        <v>44580</v>
      </c>
      <c r="C51" s="173" t="s">
        <v>627</v>
      </c>
      <c r="D51" s="347" t="s">
        <v>628</v>
      </c>
      <c r="E51" s="347" t="s">
        <v>629</v>
      </c>
      <c r="F51" s="346">
        <v>129396</v>
      </c>
      <c r="G51" s="173" t="s">
        <v>625</v>
      </c>
      <c r="H51" s="346">
        <f t="shared" si="6"/>
        <v>0</v>
      </c>
      <c r="I51" s="346"/>
      <c r="J51" s="347"/>
      <c r="K51" s="347"/>
      <c r="L51" s="346">
        <f t="shared" si="5"/>
        <v>129396</v>
      </c>
      <c r="M51" s="347"/>
      <c r="N51" s="347"/>
      <c r="O51" s="347"/>
      <c r="P51" s="347"/>
      <c r="Q51" s="347"/>
      <c r="R51" s="347"/>
    </row>
    <row r="52" spans="1:18" s="878" customFormat="1" ht="38.25" x14ac:dyDescent="0.2">
      <c r="A52" s="873" t="s">
        <v>630</v>
      </c>
      <c r="B52" s="874">
        <v>44172</v>
      </c>
      <c r="C52" s="875" t="s">
        <v>631</v>
      </c>
      <c r="D52" s="873" t="s">
        <v>632</v>
      </c>
      <c r="E52" s="873" t="s">
        <v>633</v>
      </c>
      <c r="F52" s="876">
        <f>H52</f>
        <v>95647.83</v>
      </c>
      <c r="G52" s="875" t="s">
        <v>625</v>
      </c>
      <c r="H52" s="876">
        <v>95647.83</v>
      </c>
      <c r="I52" s="876">
        <f>H52</f>
        <v>95647.83</v>
      </c>
      <c r="J52" s="877">
        <v>44883</v>
      </c>
      <c r="K52" s="873">
        <v>1471406</v>
      </c>
      <c r="L52" s="876">
        <f t="shared" si="5"/>
        <v>0</v>
      </c>
      <c r="M52" s="873"/>
      <c r="N52" s="873"/>
      <c r="O52" s="873"/>
      <c r="P52" s="873"/>
      <c r="Q52" s="873"/>
      <c r="R52" s="873"/>
    </row>
    <row r="53" spans="1:18" s="478" customFormat="1" ht="15.75" x14ac:dyDescent="0.2">
      <c r="A53" s="546" t="s">
        <v>156</v>
      </c>
      <c r="B53" s="546"/>
      <c r="C53" s="562"/>
      <c r="D53" s="546"/>
      <c r="E53" s="546"/>
      <c r="F53" s="563"/>
      <c r="G53" s="546"/>
      <c r="H53" s="563"/>
      <c r="I53" s="563"/>
      <c r="J53" s="546"/>
      <c r="K53" s="546"/>
      <c r="L53" s="563">
        <f>SUM(L38:L52)</f>
        <v>198030.9</v>
      </c>
      <c r="M53" s="477"/>
      <c r="N53" s="477"/>
      <c r="O53" s="477"/>
      <c r="P53" s="477"/>
      <c r="Q53" s="477"/>
      <c r="R53" s="477"/>
    </row>
    <row r="54" spans="1:18" s="133" customFormat="1" x14ac:dyDescent="0.2">
      <c r="A54" s="334"/>
      <c r="B54" s="334"/>
      <c r="C54" s="483"/>
      <c r="F54" s="134"/>
      <c r="H54" s="134"/>
      <c r="I54" s="134"/>
      <c r="L54" s="134"/>
    </row>
    <row r="55" spans="1:18" s="398" customFormat="1" ht="18" x14ac:dyDescent="0.2">
      <c r="A55" s="399" t="s">
        <v>634</v>
      </c>
      <c r="B55" s="399"/>
      <c r="C55" s="485"/>
      <c r="D55" s="399"/>
      <c r="E55" s="399"/>
      <c r="F55" s="400"/>
      <c r="G55" s="399"/>
      <c r="H55" s="400"/>
      <c r="I55" s="400"/>
      <c r="J55" s="399"/>
      <c r="K55" s="399"/>
      <c r="L55" s="400">
        <f>SUM(L53+L34)</f>
        <v>483630.9</v>
      </c>
    </row>
    <row r="56" spans="1:18" s="121" customFormat="1" ht="11.25" x14ac:dyDescent="0.2">
      <c r="C56" s="446"/>
      <c r="F56" s="122"/>
      <c r="H56" s="122"/>
      <c r="I56" s="122"/>
      <c r="L56" s="122"/>
    </row>
    <row r="57" spans="1:18" s="121" customFormat="1" ht="11.25" x14ac:dyDescent="0.2">
      <c r="C57" s="446"/>
      <c r="F57" s="122"/>
      <c r="H57" s="122"/>
      <c r="I57" s="122"/>
      <c r="L57" s="122"/>
    </row>
  </sheetData>
  <sheetProtection sheet="1" objects="1" scenarios="1"/>
  <mergeCells count="48">
    <mergeCell ref="D18:D20"/>
    <mergeCell ref="C18:C20"/>
    <mergeCell ref="B18:B20"/>
    <mergeCell ref="A18:A20"/>
    <mergeCell ref="L18:L20"/>
    <mergeCell ref="H18:H20"/>
    <mergeCell ref="G18:G20"/>
    <mergeCell ref="F18:F20"/>
    <mergeCell ref="E18:E20"/>
    <mergeCell ref="F21:F23"/>
    <mergeCell ref="G21:G23"/>
    <mergeCell ref="H21:H23"/>
    <mergeCell ref="L21:L23"/>
    <mergeCell ref="A21:A23"/>
    <mergeCell ref="B21:B23"/>
    <mergeCell ref="C21:C23"/>
    <mergeCell ref="D21:D23"/>
    <mergeCell ref="E21:E23"/>
    <mergeCell ref="A4:A5"/>
    <mergeCell ref="B4:B5"/>
    <mergeCell ref="C4:C5"/>
    <mergeCell ref="D4:D5"/>
    <mergeCell ref="E4:E5"/>
    <mergeCell ref="O4:O5"/>
    <mergeCell ref="P4:P5"/>
    <mergeCell ref="Q4:Q5"/>
    <mergeCell ref="R4:R5"/>
    <mergeCell ref="F4:F5"/>
    <mergeCell ref="G4:G5"/>
    <mergeCell ref="H4:H5"/>
    <mergeCell ref="N4:N5"/>
    <mergeCell ref="I4:K4"/>
    <mergeCell ref="L4:L5"/>
    <mergeCell ref="M4:M5"/>
    <mergeCell ref="F9:F16"/>
    <mergeCell ref="G9:G16"/>
    <mergeCell ref="H9:H16"/>
    <mergeCell ref="L9:L16"/>
    <mergeCell ref="A9:A16"/>
    <mergeCell ref="B9:B16"/>
    <mergeCell ref="C9:C16"/>
    <mergeCell ref="D9:D16"/>
    <mergeCell ref="E9:E16"/>
    <mergeCell ref="A1:R1"/>
    <mergeCell ref="A2:R2"/>
    <mergeCell ref="A3:E3"/>
    <mergeCell ref="F3:K3"/>
    <mergeCell ref="M3:R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68"/>
  <sheetViews>
    <sheetView zoomScaleNormal="100" workbookViewId="0">
      <pane ySplit="5" topLeftCell="A53" activePane="bottomLeft" state="frozen"/>
      <selection activeCell="G1" sqref="G1"/>
      <selection pane="bottomLeft" activeCell="C46" sqref="C46"/>
    </sheetView>
  </sheetViews>
  <sheetFormatPr defaultColWidth="15.140625" defaultRowHeight="12.75" x14ac:dyDescent="0.2"/>
  <cols>
    <col min="1" max="1" width="16.7109375" customWidth="1"/>
    <col min="2" max="2" width="11.28515625" customWidth="1"/>
    <col min="3" max="3" width="40.140625" style="597" customWidth="1"/>
    <col min="4" max="4" width="37.28515625" style="127" customWidth="1"/>
    <col min="5" max="5" width="24.140625" style="597" customWidth="1"/>
    <col min="7" max="7" width="24.7109375" style="28" customWidth="1"/>
    <col min="12" max="12" width="22.140625" bestFit="1" customWidth="1"/>
  </cols>
  <sheetData>
    <row r="1" spans="1:18" ht="23.25" x14ac:dyDescent="0.2">
      <c r="A1" s="898" t="s">
        <v>0</v>
      </c>
      <c r="B1" s="899"/>
      <c r="C1" s="899"/>
      <c r="D1" s="899"/>
      <c r="E1" s="899"/>
      <c r="F1" s="899"/>
      <c r="G1" s="899"/>
      <c r="H1" s="899"/>
      <c r="I1" s="899"/>
      <c r="J1" s="899"/>
      <c r="K1" s="899"/>
      <c r="L1" s="899"/>
      <c r="M1" s="899"/>
      <c r="N1" s="899"/>
      <c r="O1" s="899"/>
      <c r="P1" s="899"/>
      <c r="Q1" s="899"/>
      <c r="R1" s="899"/>
    </row>
    <row r="2" spans="1:18" ht="57" customHeight="1" thickBot="1" x14ac:dyDescent="0.25">
      <c r="A2" s="952" t="s">
        <v>339</v>
      </c>
      <c r="B2" s="953"/>
      <c r="C2" s="953"/>
      <c r="D2" s="953"/>
      <c r="E2" s="953"/>
      <c r="F2" s="953"/>
      <c r="G2" s="953"/>
      <c r="H2" s="953"/>
      <c r="I2" s="953"/>
      <c r="J2" s="953"/>
      <c r="K2" s="953"/>
      <c r="L2" s="953"/>
      <c r="M2" s="953"/>
      <c r="N2" s="953"/>
      <c r="O2" s="953"/>
      <c r="P2" s="953"/>
      <c r="Q2" s="953"/>
      <c r="R2" s="953"/>
    </row>
    <row r="3" spans="1:18" x14ac:dyDescent="0.2">
      <c r="A3" s="993" t="s">
        <v>3</v>
      </c>
      <c r="B3" s="994"/>
      <c r="C3" s="994"/>
      <c r="D3" s="994"/>
      <c r="E3" s="995"/>
      <c r="F3" s="996" t="s">
        <v>4</v>
      </c>
      <c r="G3" s="997"/>
      <c r="H3" s="997"/>
      <c r="I3" s="997"/>
      <c r="J3" s="997"/>
      <c r="K3" s="997"/>
      <c r="L3" s="119"/>
      <c r="M3" s="993" t="s">
        <v>5</v>
      </c>
      <c r="N3" s="994"/>
      <c r="O3" s="994"/>
      <c r="P3" s="998"/>
      <c r="Q3" s="998"/>
      <c r="R3" s="999"/>
    </row>
    <row r="4" spans="1:18" x14ac:dyDescent="0.2">
      <c r="A4" s="1000" t="s">
        <v>6</v>
      </c>
      <c r="B4" s="1002" t="s">
        <v>7</v>
      </c>
      <c r="C4" s="1004" t="s">
        <v>8</v>
      </c>
      <c r="D4" s="1006" t="s">
        <v>9</v>
      </c>
      <c r="E4" s="1004" t="s">
        <v>10</v>
      </c>
      <c r="F4" s="1012" t="s">
        <v>11</v>
      </c>
      <c r="G4" s="1002" t="s">
        <v>12</v>
      </c>
      <c r="H4" s="1012" t="s">
        <v>13</v>
      </c>
      <c r="I4" s="1014" t="s">
        <v>14</v>
      </c>
      <c r="J4" s="1015"/>
      <c r="K4" s="1015"/>
      <c r="L4" s="1012" t="s">
        <v>15</v>
      </c>
      <c r="M4" s="1008" t="s">
        <v>16</v>
      </c>
      <c r="N4" s="1008" t="s">
        <v>17</v>
      </c>
      <c r="O4" s="1008" t="s">
        <v>18</v>
      </c>
      <c r="P4" s="1008" t="s">
        <v>19</v>
      </c>
      <c r="Q4" s="1008" t="s">
        <v>20</v>
      </c>
      <c r="R4" s="1010" t="s">
        <v>21</v>
      </c>
    </row>
    <row r="5" spans="1:18" x14ac:dyDescent="0.2">
      <c r="A5" s="1001"/>
      <c r="B5" s="1003"/>
      <c r="C5" s="1005"/>
      <c r="D5" s="1007"/>
      <c r="E5" s="1005"/>
      <c r="F5" s="1013"/>
      <c r="G5" s="1003"/>
      <c r="H5" s="1012"/>
      <c r="I5" s="489" t="s">
        <v>22</v>
      </c>
      <c r="J5" s="481" t="s">
        <v>23</v>
      </c>
      <c r="K5" s="481" t="s">
        <v>24</v>
      </c>
      <c r="L5" s="1013"/>
      <c r="M5" s="1009"/>
      <c r="N5" s="1009"/>
      <c r="O5" s="1009"/>
      <c r="P5" s="1009"/>
      <c r="Q5" s="1009"/>
      <c r="R5" s="1011"/>
    </row>
    <row r="6" spans="1:18" s="478" customFormat="1" ht="15.75" x14ac:dyDescent="0.2">
      <c r="A6" s="488" t="s">
        <v>25</v>
      </c>
      <c r="B6" s="488"/>
      <c r="C6" s="554"/>
      <c r="D6" s="553"/>
      <c r="E6" s="554"/>
      <c r="F6" s="488"/>
      <c r="G6" s="537"/>
      <c r="H6" s="488"/>
      <c r="I6" s="488"/>
      <c r="J6" s="488"/>
      <c r="K6" s="488"/>
      <c r="L6" s="488"/>
      <c r="M6" s="477"/>
      <c r="N6" s="477"/>
      <c r="O6" s="477"/>
      <c r="P6" s="477"/>
      <c r="Q6" s="477"/>
      <c r="R6" s="477"/>
    </row>
    <row r="7" spans="1:18" s="133" customFormat="1" ht="25.5" x14ac:dyDescent="0.2">
      <c r="A7" s="236" t="s">
        <v>635</v>
      </c>
      <c r="B7" s="235">
        <v>43942</v>
      </c>
      <c r="C7" s="343" t="s">
        <v>636</v>
      </c>
      <c r="D7" s="190" t="s">
        <v>614</v>
      </c>
      <c r="E7" s="343" t="s">
        <v>615</v>
      </c>
      <c r="F7" s="328">
        <v>11200</v>
      </c>
      <c r="G7" s="351" t="s">
        <v>247</v>
      </c>
      <c r="H7" s="202">
        <f>I7</f>
        <v>11200</v>
      </c>
      <c r="I7" s="202">
        <v>11200</v>
      </c>
      <c r="J7" s="235">
        <v>42653</v>
      </c>
      <c r="K7" s="236">
        <v>625085</v>
      </c>
      <c r="L7" s="328">
        <f>F7-H7</f>
        <v>0</v>
      </c>
      <c r="M7" s="236"/>
      <c r="N7" s="236"/>
      <c r="O7" s="236"/>
      <c r="P7" s="236"/>
      <c r="Q7" s="236"/>
      <c r="R7" s="236"/>
    </row>
    <row r="8" spans="1:18" s="135" customFormat="1" ht="25.5" x14ac:dyDescent="0.2">
      <c r="A8" s="349" t="s">
        <v>637</v>
      </c>
      <c r="B8" s="238">
        <v>44009</v>
      </c>
      <c r="C8" s="216" t="s">
        <v>638</v>
      </c>
      <c r="D8" s="217" t="s">
        <v>639</v>
      </c>
      <c r="E8" s="216" t="s">
        <v>640</v>
      </c>
      <c r="F8" s="346">
        <v>56000</v>
      </c>
      <c r="G8" s="173" t="s">
        <v>541</v>
      </c>
      <c r="H8" s="348">
        <f t="shared" ref="H8:H20" si="0">I8</f>
        <v>24224.16</v>
      </c>
      <c r="I8" s="346">
        <v>24224.16</v>
      </c>
      <c r="J8" s="238">
        <v>42999</v>
      </c>
      <c r="K8" s="347">
        <v>743036</v>
      </c>
      <c r="L8" s="346">
        <f>F8-H8</f>
        <v>31775.84</v>
      </c>
      <c r="M8" s="347"/>
      <c r="N8" s="347"/>
      <c r="O8" s="347"/>
      <c r="P8" s="347"/>
      <c r="Q8" s="347"/>
      <c r="R8" s="347"/>
    </row>
    <row r="9" spans="1:18" s="133" customFormat="1" ht="25.5" x14ac:dyDescent="0.2">
      <c r="A9" s="236" t="s">
        <v>641</v>
      </c>
      <c r="B9" s="235">
        <v>43140</v>
      </c>
      <c r="C9" s="343" t="s">
        <v>164</v>
      </c>
      <c r="D9" s="190" t="s">
        <v>642</v>
      </c>
      <c r="E9" s="343" t="s">
        <v>643</v>
      </c>
      <c r="F9" s="328">
        <v>11200</v>
      </c>
      <c r="G9" s="351" t="s">
        <v>247</v>
      </c>
      <c r="H9" s="202">
        <f t="shared" si="0"/>
        <v>11200</v>
      </c>
      <c r="I9" s="328">
        <v>11200</v>
      </c>
      <c r="J9" s="235">
        <v>42474</v>
      </c>
      <c r="K9" s="236">
        <v>562578</v>
      </c>
      <c r="L9" s="328">
        <f t="shared" ref="L9:L57" si="1">F9-H9</f>
        <v>0</v>
      </c>
      <c r="M9" s="236"/>
      <c r="N9" s="236"/>
      <c r="O9" s="236"/>
      <c r="P9" s="236"/>
      <c r="Q9" s="236"/>
      <c r="R9" s="236"/>
    </row>
    <row r="10" spans="1:18" s="133" customFormat="1" ht="25.5" x14ac:dyDescent="0.2">
      <c r="A10" s="236" t="s">
        <v>644</v>
      </c>
      <c r="B10" s="235">
        <v>43129</v>
      </c>
      <c r="C10" s="343" t="s">
        <v>164</v>
      </c>
      <c r="D10" s="190" t="s">
        <v>569</v>
      </c>
      <c r="E10" s="343" t="s">
        <v>645</v>
      </c>
      <c r="F10" s="328">
        <v>11200</v>
      </c>
      <c r="G10" s="351" t="s">
        <v>247</v>
      </c>
      <c r="H10" s="202">
        <f t="shared" si="0"/>
        <v>11200</v>
      </c>
      <c r="I10" s="328">
        <v>11200</v>
      </c>
      <c r="J10" s="235">
        <v>42885</v>
      </c>
      <c r="K10" s="236">
        <v>571810</v>
      </c>
      <c r="L10" s="328">
        <f t="shared" si="1"/>
        <v>0</v>
      </c>
      <c r="M10" s="236"/>
      <c r="N10" s="236"/>
      <c r="O10" s="236"/>
      <c r="P10" s="236"/>
      <c r="Q10" s="236"/>
      <c r="R10" s="236"/>
    </row>
    <row r="11" spans="1:18" s="133" customFormat="1" ht="25.5" x14ac:dyDescent="0.2">
      <c r="A11" s="236" t="s">
        <v>646</v>
      </c>
      <c r="B11" s="235">
        <v>43156</v>
      </c>
      <c r="C11" s="343" t="s">
        <v>164</v>
      </c>
      <c r="D11" s="190" t="s">
        <v>647</v>
      </c>
      <c r="E11" s="343" t="s">
        <v>648</v>
      </c>
      <c r="F11" s="328">
        <v>11200</v>
      </c>
      <c r="G11" s="351" t="s">
        <v>533</v>
      </c>
      <c r="H11" s="202">
        <f t="shared" si="0"/>
        <v>11200</v>
      </c>
      <c r="I11" s="328">
        <v>11200</v>
      </c>
      <c r="J11" s="235">
        <v>42985</v>
      </c>
      <c r="K11" s="236">
        <v>611897</v>
      </c>
      <c r="L11" s="328">
        <f t="shared" si="1"/>
        <v>0</v>
      </c>
      <c r="M11" s="236"/>
      <c r="N11" s="236"/>
      <c r="O11" s="236"/>
      <c r="P11" s="236"/>
      <c r="Q11" s="236"/>
      <c r="R11" s="236"/>
    </row>
    <row r="12" spans="1:18" s="133" customFormat="1" ht="25.5" x14ac:dyDescent="0.2">
      <c r="A12" s="236" t="s">
        <v>649</v>
      </c>
      <c r="B12" s="235">
        <v>43842</v>
      </c>
      <c r="C12" s="343" t="s">
        <v>349</v>
      </c>
      <c r="D12" s="190" t="s">
        <v>610</v>
      </c>
      <c r="E12" s="343" t="s">
        <v>611</v>
      </c>
      <c r="F12" s="328">
        <v>280000</v>
      </c>
      <c r="G12" s="351" t="s">
        <v>650</v>
      </c>
      <c r="H12" s="202">
        <f t="shared" si="0"/>
        <v>280000</v>
      </c>
      <c r="I12" s="328">
        <v>280000</v>
      </c>
      <c r="J12" s="237" t="s">
        <v>651</v>
      </c>
      <c r="K12" s="209" t="s">
        <v>652</v>
      </c>
      <c r="L12" s="328">
        <f t="shared" si="1"/>
        <v>0</v>
      </c>
      <c r="M12" s="236"/>
      <c r="N12" s="236"/>
      <c r="O12" s="236"/>
      <c r="P12" s="236"/>
      <c r="Q12" s="236"/>
      <c r="R12" s="236"/>
    </row>
    <row r="13" spans="1:18" s="133" customFormat="1" x14ac:dyDescent="0.2">
      <c r="A13" s="1029" t="s">
        <v>653</v>
      </c>
      <c r="B13" s="1032">
        <v>43920</v>
      </c>
      <c r="C13" s="1035" t="s">
        <v>530</v>
      </c>
      <c r="D13" s="1038" t="s">
        <v>370</v>
      </c>
      <c r="E13" s="1035" t="s">
        <v>371</v>
      </c>
      <c r="F13" s="1026">
        <v>593600</v>
      </c>
      <c r="G13" s="1041" t="s">
        <v>654</v>
      </c>
      <c r="H13" s="348">
        <v>408800</v>
      </c>
      <c r="I13" s="346">
        <v>408800</v>
      </c>
      <c r="J13" s="174">
        <v>42979</v>
      </c>
      <c r="K13" s="164">
        <v>727343</v>
      </c>
      <c r="L13" s="1026">
        <f>F13-H13-H14-H15</f>
        <v>96373.3</v>
      </c>
      <c r="M13" s="236"/>
      <c r="N13" s="236"/>
      <c r="O13" s="236"/>
      <c r="P13" s="236"/>
      <c r="Q13" s="236"/>
      <c r="R13" s="236"/>
    </row>
    <row r="14" spans="1:18" s="133" customFormat="1" x14ac:dyDescent="0.2">
      <c r="A14" s="1030"/>
      <c r="B14" s="1033"/>
      <c r="C14" s="1036"/>
      <c r="D14" s="1039"/>
      <c r="E14" s="1036"/>
      <c r="F14" s="1027"/>
      <c r="G14" s="1042"/>
      <c r="H14" s="348">
        <v>88426.7</v>
      </c>
      <c r="I14" s="346">
        <v>88426.7</v>
      </c>
      <c r="J14" s="174">
        <v>43389</v>
      </c>
      <c r="K14" s="164">
        <v>881709</v>
      </c>
      <c r="L14" s="1027"/>
      <c r="M14" s="236"/>
      <c r="N14" s="236"/>
      <c r="O14" s="236"/>
      <c r="P14" s="236"/>
      <c r="Q14" s="236"/>
      <c r="R14" s="236"/>
    </row>
    <row r="15" spans="1:18" s="135" customFormat="1" x14ac:dyDescent="0.2">
      <c r="A15" s="1031"/>
      <c r="B15" s="1034"/>
      <c r="C15" s="1037"/>
      <c r="D15" s="1040"/>
      <c r="E15" s="1037"/>
      <c r="F15" s="1028"/>
      <c r="G15" s="1043"/>
      <c r="H15" s="218"/>
      <c r="I15" s="348"/>
      <c r="J15" s="174"/>
      <c r="K15" s="173"/>
      <c r="L15" s="1028"/>
      <c r="M15" s="347"/>
      <c r="N15" s="347"/>
      <c r="O15" s="347"/>
      <c r="P15" s="347"/>
      <c r="Q15" s="347"/>
      <c r="R15" s="347"/>
    </row>
    <row r="16" spans="1:18" s="133" customFormat="1" x14ac:dyDescent="0.2">
      <c r="A16" s="236" t="s">
        <v>655</v>
      </c>
      <c r="B16" s="235">
        <v>43788</v>
      </c>
      <c r="C16" s="343" t="s">
        <v>164</v>
      </c>
      <c r="D16" s="190" t="s">
        <v>656</v>
      </c>
      <c r="E16" s="343" t="s">
        <v>657</v>
      </c>
      <c r="F16" s="328">
        <v>22400</v>
      </c>
      <c r="G16" s="351" t="s">
        <v>533</v>
      </c>
      <c r="H16" s="202">
        <v>22400</v>
      </c>
      <c r="I16" s="328">
        <v>22400</v>
      </c>
      <c r="J16" s="235">
        <v>43277</v>
      </c>
      <c r="K16" s="236">
        <v>827892</v>
      </c>
      <c r="L16" s="328">
        <f t="shared" si="1"/>
        <v>0</v>
      </c>
      <c r="M16" s="236"/>
      <c r="N16" s="236"/>
      <c r="O16" s="236"/>
      <c r="P16" s="236"/>
      <c r="Q16" s="236"/>
      <c r="R16" s="236"/>
    </row>
    <row r="17" spans="1:18" s="133" customFormat="1" ht="25.5" x14ac:dyDescent="0.2">
      <c r="A17" s="236" t="s">
        <v>658</v>
      </c>
      <c r="B17" s="235">
        <v>43793</v>
      </c>
      <c r="C17" s="343" t="s">
        <v>349</v>
      </c>
      <c r="D17" s="190" t="s">
        <v>659</v>
      </c>
      <c r="E17" s="343" t="s">
        <v>660</v>
      </c>
      <c r="F17" s="328">
        <v>11200</v>
      </c>
      <c r="G17" s="351" t="s">
        <v>247</v>
      </c>
      <c r="H17" s="202">
        <v>11334.36</v>
      </c>
      <c r="I17" s="328">
        <v>11334.36</v>
      </c>
      <c r="J17" s="235">
        <v>43318</v>
      </c>
      <c r="K17" s="236">
        <v>842664</v>
      </c>
      <c r="L17" s="328"/>
      <c r="M17" s="236"/>
      <c r="N17" s="236"/>
      <c r="O17" s="236"/>
      <c r="P17" s="236"/>
      <c r="Q17" s="236"/>
      <c r="R17" s="236"/>
    </row>
    <row r="18" spans="1:18" s="859" customFormat="1" x14ac:dyDescent="0.2">
      <c r="A18" s="854" t="s">
        <v>661</v>
      </c>
      <c r="B18" s="879">
        <v>43724</v>
      </c>
      <c r="C18" s="880" t="s">
        <v>484</v>
      </c>
      <c r="D18" s="881" t="s">
        <v>662</v>
      </c>
      <c r="E18" s="880" t="s">
        <v>663</v>
      </c>
      <c r="F18" s="856">
        <v>28000</v>
      </c>
      <c r="G18" s="857" t="s">
        <v>247</v>
      </c>
      <c r="H18" s="882">
        <f t="shared" si="0"/>
        <v>0</v>
      </c>
      <c r="I18" s="856"/>
      <c r="J18" s="854"/>
      <c r="K18" s="854"/>
      <c r="L18" s="856"/>
      <c r="M18" s="854"/>
      <c r="N18" s="854"/>
      <c r="O18" s="854"/>
      <c r="P18" s="854"/>
      <c r="Q18" s="854"/>
      <c r="R18" s="854"/>
    </row>
    <row r="19" spans="1:18" s="135" customFormat="1" ht="25.5" x14ac:dyDescent="0.2">
      <c r="A19" s="347" t="s">
        <v>664</v>
      </c>
      <c r="B19" s="238">
        <v>44452</v>
      </c>
      <c r="C19" s="216" t="s">
        <v>665</v>
      </c>
      <c r="D19" s="217" t="s">
        <v>666</v>
      </c>
      <c r="E19" s="216" t="s">
        <v>667</v>
      </c>
      <c r="F19" s="346">
        <v>448000</v>
      </c>
      <c r="G19" s="173" t="s">
        <v>668</v>
      </c>
      <c r="H19" s="348">
        <f t="shared" si="0"/>
        <v>0</v>
      </c>
      <c r="I19" s="346"/>
      <c r="J19" s="238"/>
      <c r="K19" s="347"/>
      <c r="L19" s="346">
        <f>F19-H19</f>
        <v>448000</v>
      </c>
      <c r="M19" s="347"/>
      <c r="N19" s="347"/>
      <c r="O19" s="347"/>
      <c r="P19" s="347"/>
      <c r="Q19" s="347"/>
      <c r="R19" s="347"/>
    </row>
    <row r="20" spans="1:18" s="133" customFormat="1" ht="25.5" x14ac:dyDescent="0.2">
      <c r="A20" s="236" t="s">
        <v>669</v>
      </c>
      <c r="B20" s="235">
        <v>43766</v>
      </c>
      <c r="C20" s="343" t="s">
        <v>349</v>
      </c>
      <c r="D20" s="190" t="s">
        <v>670</v>
      </c>
      <c r="E20" s="343" t="s">
        <v>671</v>
      </c>
      <c r="F20" s="328">
        <v>11200</v>
      </c>
      <c r="G20" s="351" t="s">
        <v>247</v>
      </c>
      <c r="H20" s="202">
        <f t="shared" si="0"/>
        <v>11200</v>
      </c>
      <c r="I20" s="328">
        <v>11200</v>
      </c>
      <c r="J20" s="235">
        <v>42404</v>
      </c>
      <c r="K20" s="236">
        <v>527432</v>
      </c>
      <c r="L20" s="328">
        <f t="shared" si="1"/>
        <v>0</v>
      </c>
      <c r="M20" s="236"/>
      <c r="N20" s="236"/>
      <c r="O20" s="236"/>
      <c r="P20" s="236"/>
      <c r="Q20" s="236"/>
      <c r="R20" s="236"/>
    </row>
    <row r="21" spans="1:18" s="878" customFormat="1" ht="51" x14ac:dyDescent="0.2">
      <c r="A21" s="873" t="s">
        <v>672</v>
      </c>
      <c r="B21" s="877">
        <v>43766</v>
      </c>
      <c r="C21" s="883" t="s">
        <v>673</v>
      </c>
      <c r="D21" s="884" t="s">
        <v>674</v>
      </c>
      <c r="E21" s="883" t="s">
        <v>675</v>
      </c>
      <c r="F21" s="876">
        <v>3900</v>
      </c>
      <c r="G21" s="875" t="s">
        <v>676</v>
      </c>
      <c r="H21" s="885">
        <v>3900</v>
      </c>
      <c r="I21" s="876">
        <v>3900</v>
      </c>
      <c r="J21" s="877">
        <v>44377</v>
      </c>
      <c r="K21" s="873">
        <v>1252143</v>
      </c>
      <c r="L21" s="876">
        <f>F21-H21</f>
        <v>0</v>
      </c>
      <c r="M21" s="873"/>
      <c r="N21" s="873"/>
      <c r="O21" s="873"/>
      <c r="P21" s="873"/>
      <c r="Q21" s="873"/>
      <c r="R21" s="873"/>
    </row>
    <row r="22" spans="1:18" s="135" customFormat="1" ht="12.75" customHeight="1" x14ac:dyDescent="0.2">
      <c r="A22" s="1017" t="s">
        <v>677</v>
      </c>
      <c r="B22" s="1018">
        <v>43976</v>
      </c>
      <c r="C22" s="1019" t="s">
        <v>164</v>
      </c>
      <c r="D22" s="1020" t="s">
        <v>678</v>
      </c>
      <c r="E22" s="1019" t="s">
        <v>679</v>
      </c>
      <c r="F22" s="1016">
        <v>302200</v>
      </c>
      <c r="G22" s="1021" t="s">
        <v>680</v>
      </c>
      <c r="H22" s="1016">
        <f>I22+I23+I24</f>
        <v>44800</v>
      </c>
      <c r="I22" s="346">
        <v>11200</v>
      </c>
      <c r="J22" s="238">
        <v>43042</v>
      </c>
      <c r="K22" s="347">
        <v>754108</v>
      </c>
      <c r="L22" s="346">
        <f>F22-H22</f>
        <v>257400</v>
      </c>
      <c r="M22" s="347"/>
      <c r="N22" s="347"/>
      <c r="O22" s="347"/>
      <c r="P22" s="347"/>
      <c r="Q22" s="347"/>
      <c r="R22" s="347"/>
    </row>
    <row r="23" spans="1:18" s="133" customFormat="1" x14ac:dyDescent="0.2">
      <c r="A23" s="1017"/>
      <c r="B23" s="1018"/>
      <c r="C23" s="1019"/>
      <c r="D23" s="1020"/>
      <c r="E23" s="1019"/>
      <c r="F23" s="1016"/>
      <c r="G23" s="1021"/>
      <c r="H23" s="1016"/>
      <c r="I23" s="328">
        <v>22400</v>
      </c>
      <c r="J23" s="235">
        <v>42891</v>
      </c>
      <c r="K23" s="236">
        <v>694635</v>
      </c>
      <c r="L23" s="328">
        <f t="shared" si="1"/>
        <v>0</v>
      </c>
      <c r="M23" s="236"/>
      <c r="N23" s="236"/>
      <c r="O23" s="236"/>
      <c r="P23" s="236"/>
      <c r="Q23" s="236"/>
      <c r="R23" s="236"/>
    </row>
    <row r="24" spans="1:18" s="133" customFormat="1" x14ac:dyDescent="0.2">
      <c r="A24" s="1017"/>
      <c r="B24" s="1018"/>
      <c r="C24" s="1019"/>
      <c r="D24" s="1020"/>
      <c r="E24" s="1019"/>
      <c r="F24" s="1016"/>
      <c r="G24" s="1021"/>
      <c r="H24" s="1016"/>
      <c r="I24" s="202">
        <v>11200</v>
      </c>
      <c r="J24" s="237">
        <v>42697</v>
      </c>
      <c r="K24" s="351">
        <v>634923</v>
      </c>
      <c r="L24" s="328">
        <f t="shared" si="1"/>
        <v>0</v>
      </c>
      <c r="M24" s="236"/>
      <c r="N24" s="236"/>
      <c r="O24" s="236"/>
      <c r="P24" s="236"/>
      <c r="Q24" s="236"/>
      <c r="R24" s="236"/>
    </row>
    <row r="25" spans="1:18" s="135" customFormat="1" ht="89.25" x14ac:dyDescent="0.2">
      <c r="A25" s="347" t="s">
        <v>681</v>
      </c>
      <c r="B25" s="238">
        <v>44466</v>
      </c>
      <c r="C25" s="216" t="s">
        <v>682</v>
      </c>
      <c r="D25" s="217" t="s">
        <v>683</v>
      </c>
      <c r="E25" s="216" t="s">
        <v>336</v>
      </c>
      <c r="F25" s="346">
        <v>10550.62</v>
      </c>
      <c r="G25" s="173" t="s">
        <v>684</v>
      </c>
      <c r="H25" s="348">
        <f t="shared" ref="H25:H59" si="2">I25</f>
        <v>0</v>
      </c>
      <c r="I25" s="346"/>
      <c r="J25" s="347"/>
      <c r="K25" s="347"/>
      <c r="L25" s="346">
        <f>F25-H25</f>
        <v>10550.62</v>
      </c>
      <c r="M25" s="347"/>
      <c r="N25" s="347"/>
      <c r="O25" s="347"/>
      <c r="P25" s="347"/>
      <c r="Q25" s="347"/>
      <c r="R25" s="347"/>
    </row>
    <row r="26" spans="1:18" s="135" customFormat="1" x14ac:dyDescent="0.2">
      <c r="A26" s="1029" t="s">
        <v>685</v>
      </c>
      <c r="B26" s="1032">
        <v>43744</v>
      </c>
      <c r="C26" s="1035" t="s">
        <v>349</v>
      </c>
      <c r="D26" s="1038" t="s">
        <v>354</v>
      </c>
      <c r="E26" s="1035" t="s">
        <v>686</v>
      </c>
      <c r="F26" s="1026">
        <v>308000</v>
      </c>
      <c r="G26" s="1041" t="s">
        <v>687</v>
      </c>
      <c r="H26" s="218">
        <v>280000</v>
      </c>
      <c r="I26" s="204">
        <v>280000</v>
      </c>
      <c r="J26" s="238">
        <v>42605</v>
      </c>
      <c r="K26" s="347">
        <v>534258</v>
      </c>
      <c r="L26" s="1026">
        <f>F26-H26-H27-H28</f>
        <v>9864.0999999999985</v>
      </c>
      <c r="M26" s="347"/>
      <c r="N26" s="347"/>
      <c r="O26" s="347"/>
      <c r="P26" s="347"/>
      <c r="Q26" s="347"/>
      <c r="R26" s="347"/>
    </row>
    <row r="27" spans="1:18" s="135" customFormat="1" ht="12.75" customHeight="1" x14ac:dyDescent="0.2">
      <c r="A27" s="1030"/>
      <c r="B27" s="1033"/>
      <c r="C27" s="1036"/>
      <c r="D27" s="1039"/>
      <c r="E27" s="1036"/>
      <c r="F27" s="1027"/>
      <c r="G27" s="1042"/>
      <c r="H27" s="218">
        <v>18135.900000000001</v>
      </c>
      <c r="I27" s="204">
        <v>18135.900000000001</v>
      </c>
      <c r="J27" s="238">
        <v>43524</v>
      </c>
      <c r="K27" s="347">
        <v>927251</v>
      </c>
      <c r="L27" s="1027"/>
      <c r="M27" s="347"/>
      <c r="N27" s="347"/>
      <c r="O27" s="347"/>
      <c r="P27" s="347"/>
      <c r="Q27" s="347"/>
      <c r="R27" s="347"/>
    </row>
    <row r="28" spans="1:18" s="135" customFormat="1" ht="15.75" customHeight="1" x14ac:dyDescent="0.2">
      <c r="A28" s="1031"/>
      <c r="B28" s="1034"/>
      <c r="C28" s="1037"/>
      <c r="D28" s="1040"/>
      <c r="E28" s="1037"/>
      <c r="F28" s="1028"/>
      <c r="G28" s="1043"/>
      <c r="H28" s="218"/>
      <c r="I28" s="218"/>
      <c r="J28" s="238"/>
      <c r="K28" s="347"/>
      <c r="L28" s="1028"/>
      <c r="M28" s="347"/>
      <c r="N28" s="347"/>
      <c r="O28" s="347"/>
      <c r="P28" s="347"/>
      <c r="Q28" s="347"/>
      <c r="R28" s="347"/>
    </row>
    <row r="29" spans="1:18" s="135" customFormat="1" ht="25.5" x14ac:dyDescent="0.2">
      <c r="A29" s="347" t="s">
        <v>688</v>
      </c>
      <c r="B29" s="350">
        <v>43515</v>
      </c>
      <c r="C29" s="216" t="s">
        <v>349</v>
      </c>
      <c r="D29" s="217" t="s">
        <v>610</v>
      </c>
      <c r="E29" s="216" t="s">
        <v>689</v>
      </c>
      <c r="F29" s="346">
        <v>140000</v>
      </c>
      <c r="G29" s="173" t="s">
        <v>690</v>
      </c>
      <c r="H29" s="348">
        <f t="shared" ref="H29:H33" si="3">I29</f>
        <v>0</v>
      </c>
      <c r="I29" s="346"/>
      <c r="J29" s="347"/>
      <c r="K29" s="347"/>
      <c r="L29" s="346">
        <f>F29-H29</f>
        <v>140000</v>
      </c>
      <c r="M29" s="347"/>
      <c r="N29" s="347"/>
      <c r="O29" s="347"/>
      <c r="P29" s="347"/>
      <c r="Q29" s="347"/>
      <c r="R29" s="347"/>
    </row>
    <row r="30" spans="1:18" s="133" customFormat="1" ht="25.5" x14ac:dyDescent="0.2">
      <c r="A30" s="236" t="s">
        <v>691</v>
      </c>
      <c r="B30" s="235">
        <v>42813</v>
      </c>
      <c r="C30" s="343" t="s">
        <v>349</v>
      </c>
      <c r="D30" s="190" t="s">
        <v>692</v>
      </c>
      <c r="E30" s="343" t="s">
        <v>693</v>
      </c>
      <c r="F30" s="328">
        <v>0</v>
      </c>
      <c r="G30" s="351" t="s">
        <v>694</v>
      </c>
      <c r="H30" s="202">
        <f t="shared" si="3"/>
        <v>0</v>
      </c>
      <c r="I30" s="328"/>
      <c r="J30" s="236"/>
      <c r="K30" s="236"/>
      <c r="L30" s="328">
        <f>F30-H30</f>
        <v>0</v>
      </c>
      <c r="M30" s="236"/>
      <c r="N30" s="236"/>
      <c r="O30" s="236"/>
      <c r="P30" s="236"/>
      <c r="Q30" s="236"/>
      <c r="R30" s="236"/>
    </row>
    <row r="31" spans="1:18" s="133" customFormat="1" ht="25.5" x14ac:dyDescent="0.2">
      <c r="A31" s="236" t="s">
        <v>695</v>
      </c>
      <c r="B31" s="235">
        <v>43731</v>
      </c>
      <c r="C31" s="343" t="s">
        <v>164</v>
      </c>
      <c r="D31" s="190" t="s">
        <v>696</v>
      </c>
      <c r="E31" s="343" t="s">
        <v>697</v>
      </c>
      <c r="F31" s="328">
        <v>22400</v>
      </c>
      <c r="G31" s="351" t="s">
        <v>698</v>
      </c>
      <c r="H31" s="202">
        <f t="shared" si="3"/>
        <v>22400</v>
      </c>
      <c r="I31" s="328">
        <v>22400</v>
      </c>
      <c r="J31" s="235">
        <v>42956</v>
      </c>
      <c r="K31" s="236">
        <v>711933</v>
      </c>
      <c r="L31" s="328">
        <f>F31-H31</f>
        <v>0</v>
      </c>
      <c r="M31" s="236"/>
      <c r="N31" s="236"/>
      <c r="O31" s="236"/>
      <c r="P31" s="236"/>
      <c r="Q31" s="236"/>
      <c r="R31" s="236"/>
    </row>
    <row r="32" spans="1:18" s="133" customFormat="1" ht="25.5" x14ac:dyDescent="0.2">
      <c r="A32" s="236" t="s">
        <v>699</v>
      </c>
      <c r="B32" s="235">
        <v>43592</v>
      </c>
      <c r="C32" s="343" t="s">
        <v>530</v>
      </c>
      <c r="D32" s="190" t="s">
        <v>700</v>
      </c>
      <c r="E32" s="343" t="s">
        <v>701</v>
      </c>
      <c r="F32" s="328">
        <v>28000</v>
      </c>
      <c r="G32" s="351" t="s">
        <v>694</v>
      </c>
      <c r="H32" s="202">
        <f t="shared" si="3"/>
        <v>28000</v>
      </c>
      <c r="I32" s="328">
        <v>28000</v>
      </c>
      <c r="J32" s="235">
        <v>43167</v>
      </c>
      <c r="K32" s="236">
        <v>801528</v>
      </c>
      <c r="L32" s="328">
        <f>F32-H32</f>
        <v>0</v>
      </c>
      <c r="M32" s="236"/>
      <c r="N32" s="236"/>
      <c r="O32" s="236"/>
      <c r="P32" s="236"/>
      <c r="Q32" s="236"/>
      <c r="R32" s="236"/>
    </row>
    <row r="33" spans="1:18" s="133" customFormat="1" ht="51" x14ac:dyDescent="0.2">
      <c r="A33" s="236" t="s">
        <v>702</v>
      </c>
      <c r="B33" s="235">
        <v>42882</v>
      </c>
      <c r="C33" s="343" t="s">
        <v>164</v>
      </c>
      <c r="D33" s="190" t="s">
        <v>703</v>
      </c>
      <c r="E33" s="343" t="s">
        <v>704</v>
      </c>
      <c r="F33" s="328">
        <v>11200</v>
      </c>
      <c r="G33" s="351" t="s">
        <v>705</v>
      </c>
      <c r="H33" s="202">
        <f t="shared" si="3"/>
        <v>11200</v>
      </c>
      <c r="I33" s="328">
        <v>11200</v>
      </c>
      <c r="J33" s="235">
        <v>42671</v>
      </c>
      <c r="K33" s="236">
        <v>629986</v>
      </c>
      <c r="L33" s="328">
        <f>F33-H33</f>
        <v>0</v>
      </c>
      <c r="M33" s="236"/>
      <c r="N33" s="236"/>
      <c r="O33" s="236"/>
      <c r="P33" s="236"/>
      <c r="Q33" s="236"/>
      <c r="R33" s="236"/>
    </row>
    <row r="34" spans="1:18" s="133" customFormat="1" ht="25.5" x14ac:dyDescent="0.2">
      <c r="A34" s="236" t="s">
        <v>706</v>
      </c>
      <c r="B34" s="235"/>
      <c r="C34" s="343" t="s">
        <v>707</v>
      </c>
      <c r="D34" s="190" t="s">
        <v>708</v>
      </c>
      <c r="E34" s="343" t="s">
        <v>709</v>
      </c>
      <c r="F34" s="328"/>
      <c r="G34" s="351"/>
      <c r="H34" s="202" t="s">
        <v>710</v>
      </c>
      <c r="I34" s="202" t="s">
        <v>710</v>
      </c>
      <c r="J34" s="235">
        <v>43389</v>
      </c>
      <c r="K34" s="236">
        <v>881648</v>
      </c>
      <c r="L34" s="328"/>
      <c r="M34" s="236"/>
      <c r="N34" s="236"/>
      <c r="O34" s="236" t="s">
        <v>711</v>
      </c>
      <c r="P34" s="236"/>
      <c r="Q34" s="236"/>
      <c r="R34" s="236"/>
    </row>
    <row r="35" spans="1:18" s="133" customFormat="1" ht="38.25" x14ac:dyDescent="0.2">
      <c r="A35" s="236" t="s">
        <v>712</v>
      </c>
      <c r="B35" s="235">
        <v>42952</v>
      </c>
      <c r="C35" s="343" t="s">
        <v>164</v>
      </c>
      <c r="D35" s="190" t="s">
        <v>713</v>
      </c>
      <c r="E35" s="343" t="s">
        <v>714</v>
      </c>
      <c r="F35" s="328">
        <v>22400</v>
      </c>
      <c r="G35" s="351" t="s">
        <v>715</v>
      </c>
      <c r="H35" s="202">
        <f>I35</f>
        <v>22400</v>
      </c>
      <c r="I35" s="328">
        <v>22400</v>
      </c>
      <c r="J35" s="235">
        <v>42548</v>
      </c>
      <c r="K35" s="236">
        <v>576924</v>
      </c>
      <c r="L35" s="328">
        <f>F35-H35</f>
        <v>0</v>
      </c>
      <c r="M35" s="236"/>
      <c r="N35" s="236"/>
      <c r="O35" s="236"/>
      <c r="P35" s="236"/>
      <c r="Q35" s="236"/>
      <c r="R35" s="236"/>
    </row>
    <row r="36" spans="1:18" s="135" customFormat="1" ht="51" x14ac:dyDescent="0.2">
      <c r="A36" s="347" t="s">
        <v>716</v>
      </c>
      <c r="B36" s="350">
        <v>43640</v>
      </c>
      <c r="C36" s="216" t="s">
        <v>362</v>
      </c>
      <c r="D36" s="217" t="s">
        <v>717</v>
      </c>
      <c r="E36" s="216" t="s">
        <v>718</v>
      </c>
      <c r="F36" s="346">
        <v>11200</v>
      </c>
      <c r="G36" s="173" t="s">
        <v>705</v>
      </c>
      <c r="H36" s="348">
        <f>I36</f>
        <v>0</v>
      </c>
      <c r="I36" s="346"/>
      <c r="J36" s="347"/>
      <c r="K36" s="347"/>
      <c r="L36" s="346">
        <f>F36-H36</f>
        <v>11200</v>
      </c>
      <c r="M36" s="347"/>
      <c r="N36" s="347"/>
      <c r="O36" s="347"/>
      <c r="P36" s="347"/>
      <c r="Q36" s="347"/>
      <c r="R36" s="347"/>
    </row>
    <row r="37" spans="1:18" s="478" customFormat="1" ht="15.75" x14ac:dyDescent="0.2">
      <c r="A37" s="488" t="s">
        <v>59</v>
      </c>
      <c r="B37" s="566"/>
      <c r="C37" s="554"/>
      <c r="D37" s="553"/>
      <c r="E37" s="554"/>
      <c r="F37" s="536"/>
      <c r="G37" s="537"/>
      <c r="H37" s="567"/>
      <c r="I37" s="568"/>
      <c r="J37" s="569"/>
      <c r="K37" s="570"/>
      <c r="L37" s="536">
        <f>SUM(L28:L36)</f>
        <v>151200</v>
      </c>
      <c r="M37" s="477"/>
      <c r="N37" s="477"/>
      <c r="O37" s="477"/>
      <c r="P37" s="477"/>
      <c r="Q37" s="477"/>
      <c r="R37" s="477"/>
    </row>
    <row r="38" spans="1:18" s="478" customFormat="1" ht="15.75" x14ac:dyDescent="0.2">
      <c r="B38" s="571"/>
      <c r="C38" s="487"/>
      <c r="D38" s="479"/>
      <c r="E38" s="487"/>
      <c r="F38" s="573"/>
      <c r="G38" s="572"/>
      <c r="H38" s="574"/>
      <c r="I38" s="575"/>
      <c r="J38" s="576"/>
      <c r="K38" s="577"/>
      <c r="L38" s="573"/>
    </row>
    <row r="39" spans="1:18" s="133" customFormat="1" x14ac:dyDescent="0.2">
      <c r="B39" s="486"/>
      <c r="C39" s="707"/>
      <c r="D39" s="704"/>
      <c r="E39" s="707"/>
      <c r="F39" s="134"/>
      <c r="G39" s="483"/>
      <c r="H39" s="578"/>
      <c r="I39" s="579"/>
      <c r="J39" s="580"/>
      <c r="K39" s="135"/>
      <c r="L39" s="134"/>
    </row>
    <row r="40" spans="1:18" s="478" customFormat="1" ht="15.75" x14ac:dyDescent="0.2">
      <c r="A40" s="546" t="s">
        <v>60</v>
      </c>
      <c r="B40" s="546"/>
      <c r="C40" s="551"/>
      <c r="D40" s="551"/>
      <c r="E40" s="551"/>
      <c r="F40" s="546"/>
      <c r="G40" s="546"/>
      <c r="H40" s="546"/>
      <c r="I40" s="546"/>
      <c r="J40" s="546"/>
      <c r="K40" s="546"/>
      <c r="L40" s="546"/>
      <c r="M40" s="477"/>
      <c r="N40" s="477"/>
      <c r="O40" s="477"/>
      <c r="P40" s="477"/>
      <c r="Q40" s="477"/>
      <c r="R40" s="477"/>
    </row>
    <row r="41" spans="1:18" s="135" customFormat="1" ht="12.75" customHeight="1" x14ac:dyDescent="0.2">
      <c r="A41" s="1022" t="s">
        <v>719</v>
      </c>
      <c r="B41" s="1023">
        <v>43801</v>
      </c>
      <c r="C41" s="1024" t="s">
        <v>720</v>
      </c>
      <c r="D41" s="1025" t="s">
        <v>721</v>
      </c>
      <c r="E41" s="1024" t="s">
        <v>722</v>
      </c>
      <c r="F41" s="973">
        <v>20000</v>
      </c>
      <c r="G41" s="978" t="s">
        <v>723</v>
      </c>
      <c r="H41" s="348">
        <f t="shared" ref="H41:H49" si="4">I41</f>
        <v>6000</v>
      </c>
      <c r="I41" s="346">
        <v>6000</v>
      </c>
      <c r="J41" s="238">
        <v>42681</v>
      </c>
      <c r="K41" s="347">
        <v>631805</v>
      </c>
      <c r="L41" s="992">
        <f>F41-H41-H42</f>
        <v>10000</v>
      </c>
      <c r="M41" s="347"/>
      <c r="N41" s="347"/>
      <c r="O41" s="347"/>
      <c r="P41" s="347"/>
      <c r="Q41" s="347"/>
      <c r="R41" s="347"/>
    </row>
    <row r="42" spans="1:18" s="135" customFormat="1" x14ac:dyDescent="0.2">
      <c r="A42" s="1022"/>
      <c r="B42" s="1023"/>
      <c r="C42" s="1024"/>
      <c r="D42" s="1025"/>
      <c r="E42" s="1024"/>
      <c r="F42" s="973"/>
      <c r="G42" s="978"/>
      <c r="H42" s="348">
        <f t="shared" si="4"/>
        <v>4000</v>
      </c>
      <c r="I42" s="348">
        <v>4000</v>
      </c>
      <c r="J42" s="174">
        <v>42555</v>
      </c>
      <c r="K42" s="173">
        <v>578966</v>
      </c>
      <c r="L42" s="992"/>
      <c r="M42" s="347"/>
      <c r="N42" s="347"/>
      <c r="O42" s="347"/>
      <c r="P42" s="347"/>
      <c r="Q42" s="347"/>
      <c r="R42" s="347"/>
    </row>
    <row r="43" spans="1:18" s="135" customFormat="1" ht="38.25" x14ac:dyDescent="0.2">
      <c r="A43" s="584" t="s">
        <v>724</v>
      </c>
      <c r="B43" s="583">
        <v>44082</v>
      </c>
      <c r="C43" s="708" t="s">
        <v>725</v>
      </c>
      <c r="D43" s="345" t="s">
        <v>726</v>
      </c>
      <c r="E43" s="708" t="s">
        <v>727</v>
      </c>
      <c r="F43" s="582">
        <v>42200</v>
      </c>
      <c r="G43" s="585" t="s">
        <v>728</v>
      </c>
      <c r="H43" s="581">
        <f t="shared" si="4"/>
        <v>0</v>
      </c>
      <c r="I43" s="582"/>
      <c r="J43" s="584"/>
      <c r="K43" s="584"/>
      <c r="L43" s="582">
        <f t="shared" ref="L43:L48" si="5">F43-H43</f>
        <v>42200</v>
      </c>
      <c r="M43" s="584"/>
      <c r="N43" s="584"/>
      <c r="O43" s="584"/>
      <c r="P43" s="584"/>
      <c r="Q43" s="584"/>
      <c r="R43" s="584"/>
    </row>
    <row r="44" spans="1:18" s="135" customFormat="1" ht="38.25" x14ac:dyDescent="0.2">
      <c r="A44" s="347" t="s">
        <v>729</v>
      </c>
      <c r="B44" s="238">
        <v>44617</v>
      </c>
      <c r="C44" s="216" t="s">
        <v>730</v>
      </c>
      <c r="D44" s="217" t="s">
        <v>731</v>
      </c>
      <c r="E44" s="216" t="s">
        <v>732</v>
      </c>
      <c r="F44" s="346">
        <v>159847.60999999999</v>
      </c>
      <c r="G44" s="173" t="s">
        <v>733</v>
      </c>
      <c r="H44" s="348">
        <f t="shared" si="4"/>
        <v>0</v>
      </c>
      <c r="I44" s="346"/>
      <c r="J44" s="347"/>
      <c r="K44" s="347"/>
      <c r="L44" s="346">
        <f t="shared" si="5"/>
        <v>159847.60999999999</v>
      </c>
      <c r="M44" s="347"/>
      <c r="N44" s="347"/>
      <c r="O44" s="347"/>
      <c r="P44" s="347"/>
      <c r="Q44" s="347"/>
      <c r="R44" s="347"/>
    </row>
    <row r="45" spans="1:18" s="133" customFormat="1" ht="25.5" x14ac:dyDescent="0.2">
      <c r="A45" s="236" t="s">
        <v>734</v>
      </c>
      <c r="B45" s="235">
        <v>43808</v>
      </c>
      <c r="C45" s="343" t="s">
        <v>496</v>
      </c>
      <c r="D45" s="190" t="s">
        <v>735</v>
      </c>
      <c r="E45" s="343" t="s">
        <v>736</v>
      </c>
      <c r="F45" s="328">
        <v>92000</v>
      </c>
      <c r="G45" s="351" t="s">
        <v>737</v>
      </c>
      <c r="H45" s="202">
        <v>93102</v>
      </c>
      <c r="I45" s="328">
        <v>93102</v>
      </c>
      <c r="J45" s="235">
        <v>43725</v>
      </c>
      <c r="K45" s="236">
        <v>1008645</v>
      </c>
      <c r="L45" s="328"/>
      <c r="M45" s="236"/>
      <c r="N45" s="236"/>
      <c r="O45" s="236"/>
      <c r="P45" s="236"/>
      <c r="Q45" s="236"/>
      <c r="R45" s="236"/>
    </row>
    <row r="46" spans="1:18" s="133" customFormat="1" ht="25.5" x14ac:dyDescent="0.2">
      <c r="A46" s="236" t="s">
        <v>738</v>
      </c>
      <c r="B46" s="235">
        <v>43857</v>
      </c>
      <c r="C46" s="343" t="s">
        <v>739</v>
      </c>
      <c r="D46" s="190" t="s">
        <v>740</v>
      </c>
      <c r="E46" s="343" t="s">
        <v>741</v>
      </c>
      <c r="F46" s="328">
        <v>0</v>
      </c>
      <c r="G46" s="351" t="s">
        <v>742</v>
      </c>
      <c r="H46" s="202">
        <f t="shared" si="4"/>
        <v>0</v>
      </c>
      <c r="I46" s="346"/>
      <c r="J46" s="347"/>
      <c r="K46" s="347"/>
      <c r="L46" s="328">
        <f t="shared" si="5"/>
        <v>0</v>
      </c>
      <c r="M46" s="236"/>
      <c r="N46" s="236"/>
      <c r="O46" s="236"/>
      <c r="P46" s="236"/>
      <c r="Q46" s="236"/>
      <c r="R46" s="236"/>
    </row>
    <row r="47" spans="1:18" s="135" customFormat="1" ht="25.5" x14ac:dyDescent="0.2">
      <c r="A47" s="347" t="s">
        <v>743</v>
      </c>
      <c r="B47" s="238">
        <v>45139</v>
      </c>
      <c r="C47" s="216" t="s">
        <v>744</v>
      </c>
      <c r="D47" s="217" t="s">
        <v>632</v>
      </c>
      <c r="E47" s="216" t="s">
        <v>745</v>
      </c>
      <c r="F47" s="346">
        <v>1280000</v>
      </c>
      <c r="G47" s="173" t="s">
        <v>746</v>
      </c>
      <c r="H47" s="348">
        <f t="shared" si="4"/>
        <v>0</v>
      </c>
      <c r="I47" s="346"/>
      <c r="J47" s="347"/>
      <c r="K47" s="347"/>
      <c r="L47" s="346">
        <f t="shared" si="5"/>
        <v>1280000</v>
      </c>
      <c r="M47" s="347"/>
      <c r="N47" s="347"/>
      <c r="O47" s="347"/>
      <c r="P47" s="347"/>
      <c r="Q47" s="347"/>
      <c r="R47" s="347"/>
    </row>
    <row r="48" spans="1:18" s="135" customFormat="1" ht="25.5" x14ac:dyDescent="0.2">
      <c r="A48" s="347" t="s">
        <v>747</v>
      </c>
      <c r="B48" s="350">
        <v>43766</v>
      </c>
      <c r="C48" s="216" t="s">
        <v>605</v>
      </c>
      <c r="D48" s="217" t="s">
        <v>748</v>
      </c>
      <c r="E48" s="216" t="s">
        <v>749</v>
      </c>
      <c r="F48" s="346">
        <v>12900</v>
      </c>
      <c r="G48" s="173" t="s">
        <v>750</v>
      </c>
      <c r="H48" s="348">
        <f t="shared" si="4"/>
        <v>0</v>
      </c>
      <c r="I48" s="346"/>
      <c r="J48" s="347"/>
      <c r="K48" s="347"/>
      <c r="L48" s="346">
        <f t="shared" si="5"/>
        <v>12900</v>
      </c>
      <c r="M48" s="347"/>
      <c r="N48" s="347"/>
      <c r="O48" s="347"/>
      <c r="P48" s="347"/>
      <c r="Q48" s="347"/>
      <c r="R48" s="347"/>
    </row>
    <row r="49" spans="1:18" s="859" customFormat="1" x14ac:dyDescent="0.2">
      <c r="A49" s="854" t="s">
        <v>751</v>
      </c>
      <c r="B49" s="879">
        <v>43891</v>
      </c>
      <c r="C49" s="880" t="s">
        <v>484</v>
      </c>
      <c r="D49" s="881" t="s">
        <v>752</v>
      </c>
      <c r="E49" s="880" t="s">
        <v>753</v>
      </c>
      <c r="F49" s="856">
        <v>28000</v>
      </c>
      <c r="G49" s="857" t="s">
        <v>247</v>
      </c>
      <c r="H49" s="882">
        <f t="shared" si="4"/>
        <v>0</v>
      </c>
      <c r="I49" s="856"/>
      <c r="J49" s="854"/>
      <c r="K49" s="854"/>
      <c r="L49" s="856"/>
      <c r="M49" s="854"/>
      <c r="N49" s="854"/>
      <c r="O49" s="854"/>
      <c r="P49" s="854"/>
      <c r="Q49" s="854"/>
      <c r="R49" s="854"/>
    </row>
    <row r="50" spans="1:18" s="133" customFormat="1" ht="25.5" x14ac:dyDescent="0.2">
      <c r="A50" s="236" t="s">
        <v>754</v>
      </c>
      <c r="B50" s="235">
        <v>43744</v>
      </c>
      <c r="C50" s="343" t="s">
        <v>755</v>
      </c>
      <c r="D50" s="190" t="s">
        <v>756</v>
      </c>
      <c r="E50" s="343" t="s">
        <v>757</v>
      </c>
      <c r="F50" s="328">
        <v>11200</v>
      </c>
      <c r="G50" s="351" t="s">
        <v>758</v>
      </c>
      <c r="H50" s="202">
        <f t="shared" si="2"/>
        <v>11200</v>
      </c>
      <c r="I50" s="328">
        <v>11200</v>
      </c>
      <c r="J50" s="235">
        <v>42779</v>
      </c>
      <c r="K50" s="236">
        <v>657198</v>
      </c>
      <c r="L50" s="328">
        <f t="shared" si="1"/>
        <v>0</v>
      </c>
      <c r="M50" s="236"/>
      <c r="N50" s="236"/>
      <c r="O50" s="236"/>
      <c r="P50" s="236"/>
      <c r="Q50" s="236"/>
      <c r="R50" s="236"/>
    </row>
    <row r="51" spans="1:18" s="135" customFormat="1" ht="25.5" x14ac:dyDescent="0.2">
      <c r="A51" s="347" t="s">
        <v>759</v>
      </c>
      <c r="B51" s="350">
        <v>43731</v>
      </c>
      <c r="C51" s="216" t="s">
        <v>496</v>
      </c>
      <c r="D51" s="217" t="s">
        <v>760</v>
      </c>
      <c r="E51" s="216" t="s">
        <v>761</v>
      </c>
      <c r="F51" s="346">
        <v>19761</v>
      </c>
      <c r="G51" s="173" t="s">
        <v>762</v>
      </c>
      <c r="H51" s="348">
        <f t="shared" si="2"/>
        <v>0</v>
      </c>
      <c r="I51" s="346"/>
      <c r="J51" s="347"/>
      <c r="K51" s="347"/>
      <c r="L51" s="346">
        <f t="shared" si="1"/>
        <v>19761</v>
      </c>
      <c r="M51" s="347"/>
      <c r="N51" s="347"/>
      <c r="O51" s="347"/>
      <c r="P51" s="347"/>
      <c r="Q51" s="347"/>
      <c r="R51" s="347"/>
    </row>
    <row r="52" spans="1:18" s="135" customFormat="1" ht="38.25" x14ac:dyDescent="0.2">
      <c r="A52" s="349" t="s">
        <v>763</v>
      </c>
      <c r="B52" s="350">
        <v>43660</v>
      </c>
      <c r="C52" s="216" t="s">
        <v>764</v>
      </c>
      <c r="D52" s="217" t="s">
        <v>765</v>
      </c>
      <c r="E52" s="216" t="s">
        <v>766</v>
      </c>
      <c r="F52" s="346">
        <v>4000</v>
      </c>
      <c r="G52" s="173" t="s">
        <v>767</v>
      </c>
      <c r="H52" s="348">
        <f t="shared" si="2"/>
        <v>0</v>
      </c>
      <c r="I52" s="346"/>
      <c r="J52" s="347"/>
      <c r="K52" s="347"/>
      <c r="L52" s="346">
        <f>F52-H52</f>
        <v>4000</v>
      </c>
      <c r="M52" s="347"/>
      <c r="N52" s="347"/>
      <c r="O52" s="347"/>
      <c r="P52" s="347"/>
      <c r="Q52" s="347"/>
      <c r="R52" s="347"/>
    </row>
    <row r="53" spans="1:18" s="859" customFormat="1" ht="63.75" x14ac:dyDescent="0.2">
      <c r="A53" s="854" t="s">
        <v>768</v>
      </c>
      <c r="B53" s="879">
        <v>43626</v>
      </c>
      <c r="C53" s="880" t="s">
        <v>496</v>
      </c>
      <c r="D53" s="881" t="s">
        <v>769</v>
      </c>
      <c r="E53" s="880" t="s">
        <v>770</v>
      </c>
      <c r="F53" s="856">
        <v>104000</v>
      </c>
      <c r="G53" s="857" t="s">
        <v>771</v>
      </c>
      <c r="H53" s="882">
        <f t="shared" si="2"/>
        <v>0</v>
      </c>
      <c r="I53" s="856"/>
      <c r="J53" s="854"/>
      <c r="K53" s="854"/>
      <c r="L53" s="856"/>
      <c r="M53" s="854"/>
      <c r="N53" s="854"/>
      <c r="O53" s="854"/>
      <c r="P53" s="854"/>
      <c r="Q53" s="854"/>
      <c r="R53" s="854"/>
    </row>
    <row r="54" spans="1:18" s="411" customFormat="1" ht="51" x14ac:dyDescent="0.2">
      <c r="A54" s="329" t="s">
        <v>772</v>
      </c>
      <c r="B54" s="330">
        <v>43668</v>
      </c>
      <c r="C54" s="709" t="s">
        <v>773</v>
      </c>
      <c r="D54" s="705" t="s">
        <v>774</v>
      </c>
      <c r="E54" s="709" t="s">
        <v>775</v>
      </c>
      <c r="F54" s="331">
        <v>51886</v>
      </c>
      <c r="G54" s="332" t="s">
        <v>776</v>
      </c>
      <c r="H54" s="333">
        <v>51886</v>
      </c>
      <c r="I54" s="331">
        <v>51886</v>
      </c>
      <c r="J54" s="330">
        <v>43970</v>
      </c>
      <c r="K54" s="329">
        <v>1095312</v>
      </c>
      <c r="L54" s="331">
        <f t="shared" si="1"/>
        <v>0</v>
      </c>
      <c r="M54" s="329"/>
      <c r="N54" s="329"/>
      <c r="O54" s="329"/>
      <c r="P54" s="329"/>
      <c r="Q54" s="329"/>
      <c r="R54" s="329"/>
    </row>
    <row r="55" spans="1:18" s="135" customFormat="1" ht="38.25" x14ac:dyDescent="0.2">
      <c r="A55" s="349" t="s">
        <v>777</v>
      </c>
      <c r="B55" s="872">
        <v>43551</v>
      </c>
      <c r="C55" s="216" t="s">
        <v>778</v>
      </c>
      <c r="D55" s="217" t="s">
        <v>779</v>
      </c>
      <c r="E55" s="216" t="s">
        <v>780</v>
      </c>
      <c r="F55" s="346">
        <v>39533</v>
      </c>
      <c r="G55" s="173" t="s">
        <v>781</v>
      </c>
      <c r="H55" s="348">
        <f t="shared" si="2"/>
        <v>19766.5</v>
      </c>
      <c r="I55" s="346">
        <v>19766.5</v>
      </c>
      <c r="J55" s="238">
        <v>42104</v>
      </c>
      <c r="K55" s="347">
        <v>444038</v>
      </c>
      <c r="L55" s="346">
        <f t="shared" si="1"/>
        <v>19766.5</v>
      </c>
      <c r="M55" s="347"/>
      <c r="N55" s="347"/>
      <c r="O55" s="347"/>
      <c r="P55" s="347"/>
      <c r="Q55" s="347"/>
      <c r="R55" s="347"/>
    </row>
    <row r="56" spans="1:18" s="135" customFormat="1" ht="38.25" x14ac:dyDescent="0.2">
      <c r="A56" s="347" t="s">
        <v>782</v>
      </c>
      <c r="B56" s="350">
        <v>43543</v>
      </c>
      <c r="C56" s="216" t="s">
        <v>484</v>
      </c>
      <c r="D56" s="217" t="s">
        <v>783</v>
      </c>
      <c r="E56" s="216" t="s">
        <v>784</v>
      </c>
      <c r="F56" s="346">
        <v>280000</v>
      </c>
      <c r="G56" s="173" t="s">
        <v>785</v>
      </c>
      <c r="H56" s="348">
        <f t="shared" si="2"/>
        <v>0</v>
      </c>
      <c r="I56" s="346"/>
      <c r="J56" s="347"/>
      <c r="K56" s="347"/>
      <c r="L56" s="346">
        <f t="shared" si="1"/>
        <v>280000</v>
      </c>
      <c r="M56" s="347"/>
      <c r="N56" s="347"/>
      <c r="O56" s="347"/>
      <c r="P56" s="347"/>
      <c r="Q56" s="347"/>
      <c r="R56" s="347"/>
    </row>
    <row r="57" spans="1:18" s="133" customFormat="1" ht="38.25" x14ac:dyDescent="0.2">
      <c r="A57" s="236" t="s">
        <v>786</v>
      </c>
      <c r="B57" s="235">
        <v>43598</v>
      </c>
      <c r="C57" s="343" t="s">
        <v>787</v>
      </c>
      <c r="D57" s="190" t="s">
        <v>788</v>
      </c>
      <c r="E57" s="343" t="s">
        <v>789</v>
      </c>
      <c r="F57" s="328">
        <v>1760</v>
      </c>
      <c r="G57" s="351" t="s">
        <v>790</v>
      </c>
      <c r="H57" s="202">
        <f t="shared" si="2"/>
        <v>1760</v>
      </c>
      <c r="I57" s="328">
        <v>1760</v>
      </c>
      <c r="J57" s="235">
        <v>42143</v>
      </c>
      <c r="K57" s="236">
        <v>451252</v>
      </c>
      <c r="L57" s="328">
        <f t="shared" si="1"/>
        <v>0</v>
      </c>
      <c r="M57" s="236"/>
      <c r="N57" s="236"/>
      <c r="O57" s="236"/>
      <c r="P57" s="236"/>
      <c r="Q57" s="236"/>
      <c r="R57" s="236"/>
    </row>
    <row r="58" spans="1:18" s="859" customFormat="1" ht="25.5" x14ac:dyDescent="0.2">
      <c r="A58" s="854" t="s">
        <v>791</v>
      </c>
      <c r="B58" s="886">
        <v>43500</v>
      </c>
      <c r="C58" s="880" t="s">
        <v>792</v>
      </c>
      <c r="D58" s="881" t="s">
        <v>793</v>
      </c>
      <c r="E58" s="880" t="s">
        <v>794</v>
      </c>
      <c r="F58" s="856">
        <v>12000</v>
      </c>
      <c r="G58" s="857" t="s">
        <v>795</v>
      </c>
      <c r="H58" s="882">
        <f t="shared" si="2"/>
        <v>0</v>
      </c>
      <c r="I58" s="856"/>
      <c r="J58" s="854"/>
      <c r="K58" s="854"/>
      <c r="L58" s="856"/>
      <c r="M58" s="854"/>
      <c r="N58" s="854"/>
      <c r="O58" s="854"/>
      <c r="P58" s="854"/>
      <c r="Q58" s="854"/>
      <c r="R58" s="854"/>
    </row>
    <row r="59" spans="1:18" s="859" customFormat="1" ht="25.5" x14ac:dyDescent="0.2">
      <c r="A59" s="854" t="s">
        <v>796</v>
      </c>
      <c r="B59" s="886">
        <v>43500</v>
      </c>
      <c r="C59" s="880" t="s">
        <v>797</v>
      </c>
      <c r="D59" s="881" t="s">
        <v>798</v>
      </c>
      <c r="E59" s="880" t="s">
        <v>799</v>
      </c>
      <c r="F59" s="856">
        <v>12000</v>
      </c>
      <c r="G59" s="857" t="s">
        <v>795</v>
      </c>
      <c r="H59" s="882">
        <f t="shared" si="2"/>
        <v>0</v>
      </c>
      <c r="I59" s="856"/>
      <c r="J59" s="854"/>
      <c r="K59" s="854"/>
      <c r="L59" s="856"/>
      <c r="M59" s="854"/>
      <c r="N59" s="854"/>
      <c r="O59" s="854"/>
      <c r="P59" s="854"/>
      <c r="Q59" s="854"/>
      <c r="R59" s="854"/>
    </row>
    <row r="60" spans="1:18" s="478" customFormat="1" ht="15.75" x14ac:dyDescent="0.2">
      <c r="A60" s="401" t="s">
        <v>156</v>
      </c>
      <c r="B60" s="401"/>
      <c r="C60" s="710"/>
      <c r="D60" s="706"/>
      <c r="E60" s="710"/>
      <c r="F60" s="402"/>
      <c r="G60" s="484"/>
      <c r="H60" s="402"/>
      <c r="I60" s="402"/>
      <c r="J60" s="401"/>
      <c r="K60" s="401"/>
      <c r="L60" s="402">
        <f>SUM(L41:L59)</f>
        <v>1828475.1099999999</v>
      </c>
    </row>
    <row r="61" spans="1:18" s="121" customFormat="1" x14ac:dyDescent="0.2">
      <c r="A61" s="133"/>
      <c r="B61" s="133"/>
      <c r="C61" s="707"/>
      <c r="D61" s="704"/>
      <c r="E61" s="707"/>
      <c r="F61" s="134"/>
      <c r="G61" s="483"/>
      <c r="H61" s="134"/>
      <c r="I61" s="134"/>
      <c r="J61" s="133"/>
      <c r="K61" s="133"/>
      <c r="L61" s="134"/>
      <c r="M61" s="133"/>
      <c r="N61" s="133"/>
      <c r="O61" s="133"/>
    </row>
    <row r="62" spans="1:18" s="403" customFormat="1" ht="18" x14ac:dyDescent="0.25">
      <c r="A62" s="362" t="s">
        <v>800</v>
      </c>
      <c r="B62" s="362"/>
      <c r="C62" s="447"/>
      <c r="D62" s="432"/>
      <c r="E62" s="447"/>
      <c r="F62" s="412"/>
      <c r="G62" s="564"/>
      <c r="H62" s="412"/>
      <c r="I62" s="412"/>
      <c r="J62" s="362"/>
      <c r="K62" s="362"/>
      <c r="L62" s="412">
        <f>SUM(L60+L37)</f>
        <v>1979675.1099999999</v>
      </c>
    </row>
    <row r="63" spans="1:18" s="52" customFormat="1" ht="11.25" x14ac:dyDescent="0.2">
      <c r="C63" s="711"/>
      <c r="D63" s="126"/>
      <c r="E63" s="711"/>
      <c r="F63" s="120"/>
      <c r="G63" s="565"/>
      <c r="H63" s="120"/>
      <c r="I63" s="120"/>
      <c r="L63" s="120"/>
    </row>
    <row r="64" spans="1:18" s="52" customFormat="1" ht="11.25" x14ac:dyDescent="0.2">
      <c r="C64" s="711"/>
      <c r="D64" s="126"/>
      <c r="E64" s="711"/>
      <c r="F64" s="120"/>
      <c r="G64" s="565"/>
      <c r="H64" s="120"/>
      <c r="I64" s="120"/>
      <c r="L64" s="120"/>
    </row>
    <row r="65" spans="3:12" s="52" customFormat="1" ht="11.25" x14ac:dyDescent="0.2">
      <c r="C65" s="711"/>
      <c r="D65" s="126"/>
      <c r="E65" s="711"/>
      <c r="F65" s="120"/>
      <c r="G65" s="565"/>
      <c r="H65" s="120"/>
      <c r="I65" s="120"/>
      <c r="L65" s="120"/>
    </row>
    <row r="66" spans="3:12" s="52" customFormat="1" ht="11.25" x14ac:dyDescent="0.2">
      <c r="C66" s="711"/>
      <c r="D66" s="126"/>
      <c r="E66" s="711"/>
      <c r="F66" s="120"/>
      <c r="G66" s="565"/>
      <c r="H66" s="120"/>
      <c r="I66" s="120"/>
      <c r="L66" s="120"/>
    </row>
    <row r="67" spans="3:12" s="52" customFormat="1" ht="11.25" x14ac:dyDescent="0.2">
      <c r="C67" s="711"/>
      <c r="D67" s="126"/>
      <c r="E67" s="711"/>
      <c r="F67" s="120"/>
      <c r="G67" s="565"/>
      <c r="H67" s="120"/>
      <c r="I67" s="120"/>
      <c r="L67" s="120"/>
    </row>
    <row r="68" spans="3:12" s="52" customFormat="1" ht="11.25" x14ac:dyDescent="0.2">
      <c r="C68" s="711"/>
      <c r="D68" s="126"/>
      <c r="E68" s="711"/>
      <c r="G68" s="565"/>
    </row>
  </sheetData>
  <sheetProtection sheet="1" objects="1" scenarios="1"/>
  <mergeCells count="53">
    <mergeCell ref="L26:L28"/>
    <mergeCell ref="A13:A15"/>
    <mergeCell ref="B13:B15"/>
    <mergeCell ref="C13:C15"/>
    <mergeCell ref="D13:D15"/>
    <mergeCell ref="E13:E15"/>
    <mergeCell ref="F13:F15"/>
    <mergeCell ref="G13:G15"/>
    <mergeCell ref="L13:L15"/>
    <mergeCell ref="D26:D28"/>
    <mergeCell ref="C26:C28"/>
    <mergeCell ref="B26:B28"/>
    <mergeCell ref="E26:E28"/>
    <mergeCell ref="F26:F28"/>
    <mergeCell ref="G26:G28"/>
    <mergeCell ref="A26:A28"/>
    <mergeCell ref="G41:G42"/>
    <mergeCell ref="A41:A42"/>
    <mergeCell ref="B41:B42"/>
    <mergeCell ref="C41:C42"/>
    <mergeCell ref="D41:D42"/>
    <mergeCell ref="E41:E42"/>
    <mergeCell ref="F41:F42"/>
    <mergeCell ref="H22:H24"/>
    <mergeCell ref="A22:A24"/>
    <mergeCell ref="B22:B24"/>
    <mergeCell ref="C22:C24"/>
    <mergeCell ref="D22:D24"/>
    <mergeCell ref="E22:E24"/>
    <mergeCell ref="F22:F24"/>
    <mergeCell ref="G22:G24"/>
    <mergeCell ref="H4:H5"/>
    <mergeCell ref="N4:N5"/>
    <mergeCell ref="O4:O5"/>
    <mergeCell ref="P4:P5"/>
    <mergeCell ref="I4:K4"/>
    <mergeCell ref="L4:L5"/>
    <mergeCell ref="L41:L42"/>
    <mergeCell ref="A1:R1"/>
    <mergeCell ref="A2:R2"/>
    <mergeCell ref="A3:E3"/>
    <mergeCell ref="F3:K3"/>
    <mergeCell ref="M3:R3"/>
    <mergeCell ref="A4:A5"/>
    <mergeCell ref="B4:B5"/>
    <mergeCell ref="C4:C5"/>
    <mergeCell ref="D4:D5"/>
    <mergeCell ref="E4:E5"/>
    <mergeCell ref="Q4:Q5"/>
    <mergeCell ref="R4:R5"/>
    <mergeCell ref="M4:M5"/>
    <mergeCell ref="F4:F5"/>
    <mergeCell ref="G4:G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58"/>
  <sheetViews>
    <sheetView zoomScaleNormal="100" workbookViewId="0">
      <pane ySplit="5" topLeftCell="A9" activePane="bottomLeft" state="frozen"/>
      <selection pane="bottomLeft" activeCell="A18" sqref="A18:XFD18"/>
    </sheetView>
  </sheetViews>
  <sheetFormatPr defaultRowHeight="12.75" x14ac:dyDescent="0.2"/>
  <cols>
    <col min="1" max="1" width="17.28515625" customWidth="1"/>
    <col min="2" max="2" width="11.5703125" customWidth="1"/>
    <col min="3" max="3" width="40" style="28" customWidth="1"/>
    <col min="4" max="4" width="38.28515625" customWidth="1"/>
    <col min="5" max="5" width="15.85546875" style="28" customWidth="1"/>
    <col min="6" max="6" width="15" bestFit="1" customWidth="1"/>
    <col min="7" max="7" width="43" customWidth="1"/>
    <col min="8" max="8" width="13.5703125" customWidth="1"/>
    <col min="9" max="9" width="12.42578125" bestFit="1" customWidth="1"/>
    <col min="10" max="10" width="11.28515625" bestFit="1" customWidth="1"/>
    <col min="11" max="11" width="12.28515625" bestFit="1" customWidth="1"/>
    <col min="12" max="12" width="21.42578125" customWidth="1"/>
    <col min="13" max="13" width="16.140625" bestFit="1" customWidth="1"/>
    <col min="14" max="14" width="18.85546875" bestFit="1" customWidth="1"/>
    <col min="15" max="15" width="16.5703125" bestFit="1" customWidth="1"/>
    <col min="16" max="16" width="15.7109375" bestFit="1" customWidth="1"/>
    <col min="17" max="17" width="17.7109375" bestFit="1" customWidth="1"/>
    <col min="18" max="18" width="11.85546875" bestFit="1" customWidth="1"/>
  </cols>
  <sheetData>
    <row r="1" spans="1:18" ht="23.25" x14ac:dyDescent="0.2">
      <c r="A1" s="898" t="s">
        <v>0</v>
      </c>
      <c r="B1" s="899"/>
      <c r="C1" s="899"/>
      <c r="D1" s="899"/>
      <c r="E1" s="899"/>
      <c r="F1" s="899"/>
      <c r="G1" s="899"/>
      <c r="H1" s="899"/>
      <c r="I1" s="899"/>
      <c r="J1" s="899"/>
      <c r="K1" s="899"/>
      <c r="L1" s="899"/>
      <c r="M1" s="899"/>
      <c r="N1" s="899"/>
      <c r="O1" s="899"/>
      <c r="P1" s="899"/>
      <c r="Q1" s="899"/>
      <c r="R1" s="899"/>
    </row>
    <row r="2" spans="1:18" ht="73.5" customHeight="1" thickBot="1" x14ac:dyDescent="0.25">
      <c r="A2" s="952" t="s">
        <v>801</v>
      </c>
      <c r="B2" s="953"/>
      <c r="C2" s="953"/>
      <c r="D2" s="953"/>
      <c r="E2" s="953"/>
      <c r="F2" s="953"/>
      <c r="G2" s="953"/>
      <c r="H2" s="953"/>
      <c r="I2" s="953"/>
      <c r="J2" s="953"/>
      <c r="K2" s="953"/>
      <c r="L2" s="953"/>
      <c r="M2" s="953"/>
      <c r="N2" s="953"/>
      <c r="O2" s="953"/>
      <c r="P2" s="953"/>
      <c r="Q2" s="953"/>
      <c r="R2" s="953"/>
    </row>
    <row r="3" spans="1:18" s="118" customFormat="1" x14ac:dyDescent="0.2">
      <c r="A3" s="1045" t="s">
        <v>3</v>
      </c>
      <c r="B3" s="1046"/>
      <c r="C3" s="1046"/>
      <c r="D3" s="1046"/>
      <c r="E3" s="1047"/>
      <c r="F3" s="1048" t="s">
        <v>4</v>
      </c>
      <c r="G3" s="1049"/>
      <c r="H3" s="1049"/>
      <c r="I3" s="1049"/>
      <c r="J3" s="1049"/>
      <c r="K3" s="1049"/>
      <c r="L3" s="355"/>
      <c r="M3" s="1045" t="s">
        <v>5</v>
      </c>
      <c r="N3" s="1046"/>
      <c r="O3" s="1046"/>
      <c r="P3" s="1050"/>
      <c r="Q3" s="1050"/>
      <c r="R3" s="1051"/>
    </row>
    <row r="4" spans="1:18" s="354" customFormat="1" x14ac:dyDescent="0.2">
      <c r="A4" s="905" t="s">
        <v>6</v>
      </c>
      <c r="B4" s="905" t="s">
        <v>7</v>
      </c>
      <c r="C4" s="905" t="s">
        <v>8</v>
      </c>
      <c r="D4" s="905" t="s">
        <v>9</v>
      </c>
      <c r="E4" s="905" t="s">
        <v>10</v>
      </c>
      <c r="F4" s="910" t="s">
        <v>11</v>
      </c>
      <c r="G4" s="905" t="s">
        <v>12</v>
      </c>
      <c r="H4" s="910" t="s">
        <v>13</v>
      </c>
      <c r="I4" s="905" t="s">
        <v>14</v>
      </c>
      <c r="J4" s="962"/>
      <c r="K4" s="962"/>
      <c r="L4" s="910" t="s">
        <v>15</v>
      </c>
      <c r="M4" s="905" t="s">
        <v>16</v>
      </c>
      <c r="N4" s="905" t="s">
        <v>17</v>
      </c>
      <c r="O4" s="905" t="s">
        <v>18</v>
      </c>
      <c r="P4" s="905" t="s">
        <v>19</v>
      </c>
      <c r="Q4" s="905" t="s">
        <v>20</v>
      </c>
      <c r="R4" s="905" t="s">
        <v>21</v>
      </c>
    </row>
    <row r="5" spans="1:18" s="354" customFormat="1" x14ac:dyDescent="0.2">
      <c r="A5" s="962"/>
      <c r="B5" s="962"/>
      <c r="C5" s="962"/>
      <c r="D5" s="962"/>
      <c r="E5" s="962"/>
      <c r="F5" s="986"/>
      <c r="G5" s="962"/>
      <c r="H5" s="910"/>
      <c r="I5" s="587" t="s">
        <v>22</v>
      </c>
      <c r="J5" s="533" t="s">
        <v>23</v>
      </c>
      <c r="K5" s="533" t="s">
        <v>24</v>
      </c>
      <c r="L5" s="986"/>
      <c r="M5" s="962"/>
      <c r="N5" s="962"/>
      <c r="O5" s="962"/>
      <c r="P5" s="962"/>
      <c r="Q5" s="962"/>
      <c r="R5" s="962"/>
    </row>
    <row r="6" spans="1:18" s="478" customFormat="1" ht="15.75" x14ac:dyDescent="0.2">
      <c r="A6" s="488" t="s">
        <v>25</v>
      </c>
      <c r="B6" s="488"/>
      <c r="C6" s="488"/>
      <c r="D6" s="488"/>
      <c r="E6" s="488"/>
      <c r="F6" s="488"/>
      <c r="G6" s="488"/>
      <c r="H6" s="488"/>
      <c r="I6" s="488"/>
      <c r="J6" s="488"/>
      <c r="K6" s="488"/>
      <c r="L6" s="488"/>
      <c r="M6" s="477"/>
      <c r="N6" s="477"/>
      <c r="O6" s="477"/>
      <c r="P6" s="477"/>
      <c r="Q6" s="477"/>
      <c r="R6" s="477"/>
    </row>
    <row r="7" spans="1:18" s="133" customFormat="1" ht="63.75" x14ac:dyDescent="0.2">
      <c r="A7" s="236" t="s">
        <v>802</v>
      </c>
      <c r="B7" s="235">
        <v>43416</v>
      </c>
      <c r="C7" s="351" t="s">
        <v>636</v>
      </c>
      <c r="D7" s="236" t="s">
        <v>803</v>
      </c>
      <c r="E7" s="351" t="s">
        <v>804</v>
      </c>
      <c r="F7" s="328">
        <v>76272.7</v>
      </c>
      <c r="G7" s="351" t="s">
        <v>805</v>
      </c>
      <c r="H7" s="328">
        <f t="shared" ref="H7:H13" si="0">I7</f>
        <v>76277</v>
      </c>
      <c r="I7" s="328">
        <v>76277</v>
      </c>
      <c r="J7" s="235">
        <v>42086</v>
      </c>
      <c r="K7" s="236">
        <v>439803</v>
      </c>
      <c r="L7" s="328"/>
      <c r="M7" s="236"/>
      <c r="N7" s="236"/>
      <c r="O7" s="236"/>
      <c r="P7" s="236"/>
      <c r="Q7" s="236"/>
      <c r="R7" s="236"/>
    </row>
    <row r="8" spans="1:18" s="133" customFormat="1" ht="25.5" x14ac:dyDescent="0.2">
      <c r="A8" s="236" t="s">
        <v>806</v>
      </c>
      <c r="B8" s="235">
        <v>43276</v>
      </c>
      <c r="C8" s="351" t="s">
        <v>349</v>
      </c>
      <c r="D8" s="236" t="s">
        <v>807</v>
      </c>
      <c r="E8" s="351" t="s">
        <v>808</v>
      </c>
      <c r="F8" s="328">
        <v>28000</v>
      </c>
      <c r="G8" s="351" t="s">
        <v>809</v>
      </c>
      <c r="H8" s="328">
        <f t="shared" si="0"/>
        <v>28000</v>
      </c>
      <c r="I8" s="328">
        <v>28000</v>
      </c>
      <c r="J8" s="236" t="s">
        <v>810</v>
      </c>
      <c r="K8" s="236">
        <v>439843</v>
      </c>
      <c r="L8" s="328">
        <f t="shared" ref="L8:L31" si="1">SUM(F8-H8)</f>
        <v>0</v>
      </c>
      <c r="M8" s="236"/>
      <c r="N8" s="236"/>
      <c r="O8" s="236"/>
      <c r="P8" s="236"/>
      <c r="Q8" s="236"/>
      <c r="R8" s="236"/>
    </row>
    <row r="9" spans="1:18" s="356" customFormat="1" ht="25.5" x14ac:dyDescent="0.2">
      <c r="A9" s="239" t="s">
        <v>811</v>
      </c>
      <c r="B9" s="327">
        <v>43582</v>
      </c>
      <c r="C9" s="242" t="s">
        <v>812</v>
      </c>
      <c r="D9" s="239" t="s">
        <v>813</v>
      </c>
      <c r="E9" s="242" t="s">
        <v>814</v>
      </c>
      <c r="F9" s="240">
        <v>56000</v>
      </c>
      <c r="G9" s="242" t="s">
        <v>815</v>
      </c>
      <c r="H9" s="240">
        <f t="shared" si="0"/>
        <v>0</v>
      </c>
      <c r="I9" s="240"/>
      <c r="J9" s="239"/>
      <c r="K9" s="239"/>
      <c r="L9" s="240"/>
      <c r="M9" s="239"/>
      <c r="N9" s="239"/>
      <c r="O9" s="239"/>
      <c r="P9" s="239"/>
      <c r="Q9" s="239"/>
      <c r="R9" s="239"/>
    </row>
    <row r="10" spans="1:18" s="133" customFormat="1" ht="38.25" x14ac:dyDescent="0.2">
      <c r="A10" s="236" t="s">
        <v>816</v>
      </c>
      <c r="B10" s="235">
        <v>42882</v>
      </c>
      <c r="C10" s="351" t="s">
        <v>362</v>
      </c>
      <c r="D10" s="236" t="s">
        <v>817</v>
      </c>
      <c r="E10" s="351" t="s">
        <v>818</v>
      </c>
      <c r="F10" s="328">
        <v>33600</v>
      </c>
      <c r="G10" s="351" t="s">
        <v>819</v>
      </c>
      <c r="H10" s="328">
        <f t="shared" si="0"/>
        <v>33600</v>
      </c>
      <c r="I10" s="328">
        <v>33600</v>
      </c>
      <c r="J10" s="235">
        <v>42320</v>
      </c>
      <c r="K10" s="236">
        <v>511919</v>
      </c>
      <c r="L10" s="328">
        <f t="shared" si="1"/>
        <v>0</v>
      </c>
      <c r="M10" s="236"/>
      <c r="N10" s="236"/>
      <c r="O10" s="236"/>
      <c r="P10" s="236"/>
      <c r="Q10" s="236"/>
      <c r="R10" s="236"/>
    </row>
    <row r="11" spans="1:18" s="135" customFormat="1" ht="51" x14ac:dyDescent="0.2">
      <c r="A11" s="347" t="s">
        <v>820</v>
      </c>
      <c r="B11" s="350">
        <v>43556</v>
      </c>
      <c r="C11" s="173" t="s">
        <v>164</v>
      </c>
      <c r="D11" s="347" t="s">
        <v>821</v>
      </c>
      <c r="E11" s="173" t="s">
        <v>822</v>
      </c>
      <c r="F11" s="346">
        <v>67200</v>
      </c>
      <c r="G11" s="173" t="s">
        <v>823</v>
      </c>
      <c r="H11" s="346">
        <f t="shared" si="0"/>
        <v>0</v>
      </c>
      <c r="I11" s="346"/>
      <c r="J11" s="347"/>
      <c r="K11" s="347"/>
      <c r="L11" s="346">
        <f t="shared" si="1"/>
        <v>67200</v>
      </c>
      <c r="M11" s="347"/>
      <c r="N11" s="347"/>
      <c r="O11" s="347"/>
      <c r="P11" s="347"/>
      <c r="Q11" s="347"/>
      <c r="R11" s="347"/>
    </row>
    <row r="12" spans="1:18" s="135" customFormat="1" x14ac:dyDescent="0.2">
      <c r="A12" s="347" t="s">
        <v>824</v>
      </c>
      <c r="B12" s="350">
        <v>44004</v>
      </c>
      <c r="C12" s="173" t="s">
        <v>164</v>
      </c>
      <c r="D12" s="347" t="s">
        <v>825</v>
      </c>
      <c r="E12" s="173" t="s">
        <v>826</v>
      </c>
      <c r="F12" s="346">
        <v>11200</v>
      </c>
      <c r="G12" s="173" t="s">
        <v>827</v>
      </c>
      <c r="H12" s="346">
        <f t="shared" si="0"/>
        <v>0</v>
      </c>
      <c r="I12" s="346"/>
      <c r="J12" s="347"/>
      <c r="K12" s="347"/>
      <c r="L12" s="346">
        <f t="shared" si="1"/>
        <v>11200</v>
      </c>
      <c r="M12" s="347"/>
      <c r="N12" s="347"/>
      <c r="O12" s="347"/>
      <c r="P12" s="347"/>
      <c r="Q12" s="347"/>
      <c r="R12" s="347"/>
    </row>
    <row r="13" spans="1:18" s="133" customFormat="1" ht="51" x14ac:dyDescent="0.2">
      <c r="A13" s="236" t="s">
        <v>828</v>
      </c>
      <c r="B13" s="235">
        <v>42791</v>
      </c>
      <c r="C13" s="351" t="s">
        <v>164</v>
      </c>
      <c r="D13" s="236" t="s">
        <v>829</v>
      </c>
      <c r="E13" s="351" t="s">
        <v>830</v>
      </c>
      <c r="F13" s="328">
        <v>11200</v>
      </c>
      <c r="G13" s="351" t="s">
        <v>831</v>
      </c>
      <c r="H13" s="328">
        <f t="shared" si="0"/>
        <v>11200</v>
      </c>
      <c r="I13" s="328">
        <v>11200</v>
      </c>
      <c r="J13" s="235">
        <v>42187</v>
      </c>
      <c r="K13" s="236">
        <v>459086</v>
      </c>
      <c r="L13" s="328">
        <f t="shared" si="1"/>
        <v>0</v>
      </c>
      <c r="M13" s="236"/>
      <c r="N13" s="236"/>
      <c r="O13" s="236"/>
      <c r="P13" s="236"/>
      <c r="Q13" s="236"/>
      <c r="R13" s="236"/>
    </row>
    <row r="14" spans="1:18" s="133" customFormat="1" ht="22.7" customHeight="1" x14ac:dyDescent="0.2">
      <c r="A14" s="985" t="s">
        <v>832</v>
      </c>
      <c r="B14" s="1044">
        <v>43626</v>
      </c>
      <c r="C14" s="1021" t="s">
        <v>362</v>
      </c>
      <c r="D14" s="1017" t="s">
        <v>833</v>
      </c>
      <c r="E14" s="1021" t="s">
        <v>834</v>
      </c>
      <c r="F14" s="1016">
        <v>33600</v>
      </c>
      <c r="G14" s="1021" t="s">
        <v>835</v>
      </c>
      <c r="H14" s="1016">
        <f>I14+I15</f>
        <v>33600</v>
      </c>
      <c r="I14" s="328">
        <v>4200</v>
      </c>
      <c r="J14" s="243">
        <v>42507</v>
      </c>
      <c r="K14" s="236">
        <v>572897</v>
      </c>
      <c r="L14" s="1016">
        <f>SUM(F14-H14)</f>
        <v>0</v>
      </c>
      <c r="M14" s="236"/>
      <c r="N14" s="236"/>
      <c r="O14" s="236"/>
      <c r="P14" s="236"/>
      <c r="Q14" s="236"/>
      <c r="R14" s="236"/>
    </row>
    <row r="15" spans="1:18" s="133" customFormat="1" ht="25.5" x14ac:dyDescent="0.2">
      <c r="A15" s="985"/>
      <c r="B15" s="1044"/>
      <c r="C15" s="1021"/>
      <c r="D15" s="1017"/>
      <c r="E15" s="1021"/>
      <c r="F15" s="1016"/>
      <c r="G15" s="1021"/>
      <c r="H15" s="1016"/>
      <c r="I15" s="244">
        <v>29400</v>
      </c>
      <c r="J15" s="245" t="s">
        <v>836</v>
      </c>
      <c r="K15" s="351">
        <v>570444</v>
      </c>
      <c r="L15" s="1016"/>
      <c r="M15" s="236"/>
      <c r="N15" s="236"/>
      <c r="O15" s="236"/>
      <c r="P15" s="236"/>
      <c r="Q15" s="236"/>
      <c r="R15" s="236"/>
    </row>
    <row r="16" spans="1:18" s="135" customFormat="1" ht="25.5" x14ac:dyDescent="0.2">
      <c r="A16" s="349" t="s">
        <v>837</v>
      </c>
      <c r="B16" s="238">
        <v>43277</v>
      </c>
      <c r="C16" s="173" t="s">
        <v>362</v>
      </c>
      <c r="D16" s="347" t="s">
        <v>838</v>
      </c>
      <c r="E16" s="173" t="s">
        <v>839</v>
      </c>
      <c r="F16" s="346">
        <v>112000</v>
      </c>
      <c r="G16" s="173" t="s">
        <v>840</v>
      </c>
      <c r="H16" s="346">
        <f t="shared" ref="H16:H32" si="2">I16</f>
        <v>0</v>
      </c>
      <c r="I16" s="346"/>
      <c r="J16" s="347"/>
      <c r="K16" s="347"/>
      <c r="L16" s="346">
        <f t="shared" si="1"/>
        <v>112000</v>
      </c>
      <c r="M16" s="347"/>
      <c r="N16" s="347"/>
      <c r="O16" s="347"/>
      <c r="P16" s="347"/>
      <c r="Q16" s="347"/>
      <c r="R16" s="347"/>
    </row>
    <row r="17" spans="1:18" s="135" customFormat="1" ht="51" x14ac:dyDescent="0.2">
      <c r="A17" s="347" t="s">
        <v>841</v>
      </c>
      <c r="B17" s="238">
        <v>44313</v>
      </c>
      <c r="C17" s="173" t="s">
        <v>349</v>
      </c>
      <c r="D17" s="347" t="s">
        <v>842</v>
      </c>
      <c r="E17" s="173" t="s">
        <v>843</v>
      </c>
      <c r="F17" s="346">
        <v>1180000</v>
      </c>
      <c r="G17" s="173" t="s">
        <v>844</v>
      </c>
      <c r="H17" s="346">
        <f t="shared" si="2"/>
        <v>0</v>
      </c>
      <c r="I17" s="346"/>
      <c r="J17" s="347"/>
      <c r="K17" s="347"/>
      <c r="L17" s="346">
        <f t="shared" si="1"/>
        <v>1180000</v>
      </c>
      <c r="M17" s="347"/>
      <c r="N17" s="347"/>
      <c r="O17" s="347"/>
      <c r="P17" s="347"/>
      <c r="Q17" s="347"/>
      <c r="R17" s="347"/>
    </row>
    <row r="18" spans="1:18" s="133" customFormat="1" ht="25.5" x14ac:dyDescent="0.2">
      <c r="A18" s="236" t="s">
        <v>845</v>
      </c>
      <c r="B18" s="235">
        <v>44447</v>
      </c>
      <c r="C18" s="351" t="s">
        <v>362</v>
      </c>
      <c r="D18" s="236" t="s">
        <v>846</v>
      </c>
      <c r="E18" s="351" t="s">
        <v>847</v>
      </c>
      <c r="F18" s="328">
        <v>12600</v>
      </c>
      <c r="G18" s="351" t="s">
        <v>848</v>
      </c>
      <c r="H18" s="328">
        <v>5600</v>
      </c>
      <c r="I18" s="328">
        <v>5600</v>
      </c>
      <c r="J18" s="235">
        <v>43979</v>
      </c>
      <c r="K18" s="236">
        <v>1097227</v>
      </c>
      <c r="L18" s="328">
        <f t="shared" si="1"/>
        <v>7000</v>
      </c>
      <c r="M18" s="236"/>
      <c r="N18" s="236"/>
      <c r="O18" s="236"/>
      <c r="P18" s="236"/>
      <c r="Q18" s="236"/>
      <c r="R18" s="236"/>
    </row>
    <row r="19" spans="1:18" s="133" customFormat="1" ht="51" x14ac:dyDescent="0.2">
      <c r="A19" s="236" t="s">
        <v>849</v>
      </c>
      <c r="B19" s="235">
        <v>43416</v>
      </c>
      <c r="C19" s="351" t="s">
        <v>164</v>
      </c>
      <c r="D19" s="236" t="s">
        <v>850</v>
      </c>
      <c r="E19" s="351" t="s">
        <v>851</v>
      </c>
      <c r="F19" s="328">
        <v>11200</v>
      </c>
      <c r="G19" s="351" t="s">
        <v>852</v>
      </c>
      <c r="H19" s="328">
        <v>11200</v>
      </c>
      <c r="I19" s="328">
        <v>11200</v>
      </c>
      <c r="J19" s="235">
        <v>43130</v>
      </c>
      <c r="K19" s="236">
        <v>771383</v>
      </c>
      <c r="L19" s="328">
        <f t="shared" si="1"/>
        <v>0</v>
      </c>
      <c r="M19" s="236"/>
      <c r="N19" s="236"/>
      <c r="O19" s="236"/>
      <c r="P19" s="236"/>
      <c r="Q19" s="236"/>
      <c r="R19" s="236"/>
    </row>
    <row r="20" spans="1:18" s="133" customFormat="1" ht="51" x14ac:dyDescent="0.2">
      <c r="A20" s="236" t="s">
        <v>853</v>
      </c>
      <c r="B20" s="235">
        <v>42624</v>
      </c>
      <c r="C20" s="351" t="s">
        <v>362</v>
      </c>
      <c r="D20" s="236" t="s">
        <v>854</v>
      </c>
      <c r="E20" s="351" t="s">
        <v>855</v>
      </c>
      <c r="F20" s="328">
        <v>11200</v>
      </c>
      <c r="G20" s="351" t="s">
        <v>852</v>
      </c>
      <c r="H20" s="328">
        <f t="shared" si="2"/>
        <v>11200</v>
      </c>
      <c r="I20" s="328">
        <v>11200</v>
      </c>
      <c r="J20" s="235">
        <v>41968</v>
      </c>
      <c r="K20" s="236">
        <v>398288</v>
      </c>
      <c r="L20" s="328">
        <f t="shared" si="1"/>
        <v>0</v>
      </c>
      <c r="M20" s="236"/>
      <c r="N20" s="236"/>
      <c r="O20" s="236"/>
      <c r="P20" s="236"/>
      <c r="Q20" s="236"/>
      <c r="R20" s="236"/>
    </row>
    <row r="21" spans="1:18" s="133" customFormat="1" ht="38.25" x14ac:dyDescent="0.2">
      <c r="A21" s="236" t="s">
        <v>856</v>
      </c>
      <c r="B21" s="235">
        <v>43346</v>
      </c>
      <c r="C21" s="351" t="s">
        <v>349</v>
      </c>
      <c r="D21" s="236" t="s">
        <v>857</v>
      </c>
      <c r="E21" s="351" t="s">
        <v>858</v>
      </c>
      <c r="F21" s="328">
        <v>280000</v>
      </c>
      <c r="G21" s="351" t="s">
        <v>859</v>
      </c>
      <c r="H21" s="328">
        <f t="shared" si="2"/>
        <v>280000</v>
      </c>
      <c r="I21" s="328">
        <v>280000</v>
      </c>
      <c r="J21" s="235">
        <v>42020</v>
      </c>
      <c r="K21" s="236">
        <v>406739</v>
      </c>
      <c r="L21" s="328">
        <f t="shared" si="1"/>
        <v>0</v>
      </c>
      <c r="M21" s="236"/>
      <c r="N21" s="236"/>
      <c r="O21" s="236"/>
      <c r="P21" s="236"/>
      <c r="Q21" s="236"/>
      <c r="R21" s="236"/>
    </row>
    <row r="22" spans="1:18" s="133" customFormat="1" ht="51" x14ac:dyDescent="0.2">
      <c r="A22" s="236" t="s">
        <v>860</v>
      </c>
      <c r="B22" s="235">
        <v>43338</v>
      </c>
      <c r="C22" s="351" t="s">
        <v>349</v>
      </c>
      <c r="D22" s="236" t="s">
        <v>861</v>
      </c>
      <c r="E22" s="351" t="s">
        <v>862</v>
      </c>
      <c r="F22" s="328">
        <v>11200</v>
      </c>
      <c r="G22" s="351" t="s">
        <v>852</v>
      </c>
      <c r="H22" s="328">
        <f t="shared" si="2"/>
        <v>11200</v>
      </c>
      <c r="I22" s="328">
        <v>11200</v>
      </c>
      <c r="J22" s="235">
        <v>42580</v>
      </c>
      <c r="K22" s="236">
        <v>628649</v>
      </c>
      <c r="L22" s="328">
        <f t="shared" si="1"/>
        <v>0</v>
      </c>
      <c r="M22" s="236"/>
      <c r="N22" s="236"/>
      <c r="O22" s="236"/>
      <c r="P22" s="236"/>
      <c r="Q22" s="236"/>
      <c r="R22" s="236"/>
    </row>
    <row r="23" spans="1:18" s="356" customFormat="1" ht="38.25" x14ac:dyDescent="0.2">
      <c r="A23" s="239" t="s">
        <v>863</v>
      </c>
      <c r="B23" s="239"/>
      <c r="C23" s="242" t="s">
        <v>349</v>
      </c>
      <c r="D23" s="239" t="s">
        <v>864</v>
      </c>
      <c r="E23" s="242" t="s">
        <v>865</v>
      </c>
      <c r="F23" s="240">
        <v>3136000</v>
      </c>
      <c r="G23" s="242" t="s">
        <v>866</v>
      </c>
      <c r="H23" s="240">
        <f t="shared" si="2"/>
        <v>0</v>
      </c>
      <c r="I23" s="240"/>
      <c r="J23" s="239"/>
      <c r="K23" s="239"/>
      <c r="L23" s="240"/>
      <c r="M23" s="239"/>
      <c r="N23" s="239"/>
      <c r="O23" s="239"/>
      <c r="P23" s="239"/>
      <c r="Q23" s="239"/>
      <c r="R23" s="239"/>
    </row>
    <row r="24" spans="1:18" s="135" customFormat="1" ht="25.5" x14ac:dyDescent="0.2">
      <c r="A24" s="349" t="s">
        <v>867</v>
      </c>
      <c r="B24" s="238">
        <v>43794</v>
      </c>
      <c r="C24" s="173" t="s">
        <v>362</v>
      </c>
      <c r="D24" s="347" t="s">
        <v>868</v>
      </c>
      <c r="E24" s="173" t="s">
        <v>869</v>
      </c>
      <c r="F24" s="346">
        <v>156800</v>
      </c>
      <c r="G24" s="173" t="s">
        <v>870</v>
      </c>
      <c r="H24" s="346">
        <v>158681.04</v>
      </c>
      <c r="I24" s="346">
        <v>158681.04</v>
      </c>
      <c r="J24" s="238">
        <v>43294</v>
      </c>
      <c r="K24" s="347">
        <v>834061</v>
      </c>
      <c r="L24" s="346"/>
      <c r="M24" s="347"/>
      <c r="N24" s="347"/>
      <c r="O24" s="347"/>
      <c r="P24" s="347"/>
      <c r="Q24" s="347"/>
      <c r="R24" s="347"/>
    </row>
    <row r="25" spans="1:18" s="135" customFormat="1" x14ac:dyDescent="0.2">
      <c r="A25" s="347" t="s">
        <v>871</v>
      </c>
      <c r="B25" s="350">
        <v>44061</v>
      </c>
      <c r="C25" s="173" t="s">
        <v>349</v>
      </c>
      <c r="D25" s="347" t="s">
        <v>872</v>
      </c>
      <c r="E25" s="173" t="s">
        <v>187</v>
      </c>
      <c r="F25" s="346">
        <v>112000</v>
      </c>
      <c r="G25" s="173" t="s">
        <v>873</v>
      </c>
      <c r="H25" s="346">
        <f t="shared" si="2"/>
        <v>0</v>
      </c>
      <c r="I25" s="346"/>
      <c r="J25" s="347"/>
      <c r="K25" s="347"/>
      <c r="L25" s="346">
        <f t="shared" si="1"/>
        <v>112000</v>
      </c>
      <c r="M25" s="347"/>
      <c r="N25" s="347"/>
      <c r="O25" s="347"/>
      <c r="P25" s="347"/>
      <c r="Q25" s="347"/>
      <c r="R25" s="347"/>
    </row>
    <row r="26" spans="1:18" s="133" customFormat="1" ht="25.5" x14ac:dyDescent="0.2">
      <c r="A26" s="236" t="s">
        <v>874</v>
      </c>
      <c r="B26" s="235">
        <v>42560</v>
      </c>
      <c r="C26" s="351" t="s">
        <v>164</v>
      </c>
      <c r="D26" s="236" t="s">
        <v>875</v>
      </c>
      <c r="E26" s="351" t="s">
        <v>876</v>
      </c>
      <c r="F26" s="328">
        <v>11200</v>
      </c>
      <c r="G26" s="351" t="s">
        <v>877</v>
      </c>
      <c r="H26" s="328">
        <f t="shared" si="2"/>
        <v>11200</v>
      </c>
      <c r="I26" s="328">
        <v>11200</v>
      </c>
      <c r="J26" s="235">
        <v>42130</v>
      </c>
      <c r="K26" s="236">
        <v>448993</v>
      </c>
      <c r="L26" s="328">
        <f t="shared" si="1"/>
        <v>0</v>
      </c>
      <c r="M26" s="236"/>
      <c r="N26" s="236"/>
      <c r="O26" s="236"/>
      <c r="P26" s="236"/>
      <c r="Q26" s="236"/>
      <c r="R26" s="236"/>
    </row>
    <row r="27" spans="1:18" s="133" customFormat="1" ht="25.5" x14ac:dyDescent="0.2">
      <c r="A27" s="236" t="s">
        <v>878</v>
      </c>
      <c r="B27" s="235">
        <v>43344</v>
      </c>
      <c r="C27" s="351" t="s">
        <v>164</v>
      </c>
      <c r="D27" s="236" t="s">
        <v>879</v>
      </c>
      <c r="E27" s="351" t="s">
        <v>880</v>
      </c>
      <c r="F27" s="328">
        <v>11200</v>
      </c>
      <c r="G27" s="351" t="s">
        <v>877</v>
      </c>
      <c r="H27" s="328">
        <f t="shared" si="2"/>
        <v>11200</v>
      </c>
      <c r="I27" s="328">
        <v>11200</v>
      </c>
      <c r="J27" s="235">
        <v>42633</v>
      </c>
      <c r="K27" s="236">
        <v>619289</v>
      </c>
      <c r="L27" s="328">
        <f t="shared" si="1"/>
        <v>0</v>
      </c>
      <c r="M27" s="236"/>
      <c r="N27" s="236"/>
      <c r="O27" s="236"/>
      <c r="P27" s="236"/>
      <c r="Q27" s="236"/>
      <c r="R27" s="236"/>
    </row>
    <row r="28" spans="1:18" s="133" customFormat="1" ht="25.5" x14ac:dyDescent="0.2">
      <c r="A28" s="236" t="s">
        <v>881</v>
      </c>
      <c r="B28" s="235">
        <v>43229</v>
      </c>
      <c r="C28" s="351" t="s">
        <v>349</v>
      </c>
      <c r="D28" s="236" t="s">
        <v>882</v>
      </c>
      <c r="E28" s="351" t="s">
        <v>883</v>
      </c>
      <c r="F28" s="328">
        <v>224000</v>
      </c>
      <c r="G28" s="351" t="s">
        <v>884</v>
      </c>
      <c r="H28" s="328">
        <f t="shared" si="2"/>
        <v>224000</v>
      </c>
      <c r="I28" s="328">
        <v>224000</v>
      </c>
      <c r="J28" s="235">
        <v>42216</v>
      </c>
      <c r="K28" s="236">
        <v>467009</v>
      </c>
      <c r="L28" s="328">
        <f t="shared" si="1"/>
        <v>0</v>
      </c>
      <c r="M28" s="236"/>
      <c r="N28" s="236"/>
      <c r="O28" s="236"/>
      <c r="P28" s="236"/>
      <c r="Q28" s="236"/>
      <c r="R28" s="236"/>
    </row>
    <row r="29" spans="1:18" s="133" customFormat="1" ht="25.5" x14ac:dyDescent="0.2">
      <c r="A29" s="236" t="s">
        <v>885</v>
      </c>
      <c r="B29" s="235">
        <v>43256</v>
      </c>
      <c r="C29" s="351" t="s">
        <v>362</v>
      </c>
      <c r="D29" s="236" t="s">
        <v>886</v>
      </c>
      <c r="E29" s="351" t="s">
        <v>887</v>
      </c>
      <c r="F29" s="328">
        <v>11200</v>
      </c>
      <c r="G29" s="351" t="s">
        <v>877</v>
      </c>
      <c r="H29" s="328">
        <f t="shared" si="2"/>
        <v>11200</v>
      </c>
      <c r="I29" s="328">
        <v>11200</v>
      </c>
      <c r="J29" s="235">
        <v>41857</v>
      </c>
      <c r="K29" s="236">
        <v>354988</v>
      </c>
      <c r="L29" s="328">
        <f t="shared" si="1"/>
        <v>0</v>
      </c>
      <c r="M29" s="236"/>
      <c r="N29" s="236"/>
      <c r="O29" s="236"/>
      <c r="P29" s="236"/>
      <c r="Q29" s="236"/>
      <c r="R29" s="236"/>
    </row>
    <row r="30" spans="1:18" s="133" customFormat="1" ht="38.25" x14ac:dyDescent="0.2">
      <c r="A30" s="236" t="s">
        <v>888</v>
      </c>
      <c r="B30" s="235">
        <v>42421</v>
      </c>
      <c r="C30" s="351" t="s">
        <v>889</v>
      </c>
      <c r="D30" s="236" t="s">
        <v>740</v>
      </c>
      <c r="E30" s="351" t="s">
        <v>741</v>
      </c>
      <c r="F30" s="328">
        <v>33815.160000000003</v>
      </c>
      <c r="G30" s="351"/>
      <c r="H30" s="328">
        <f t="shared" si="2"/>
        <v>33815.160000000003</v>
      </c>
      <c r="I30" s="328">
        <v>33815.160000000003</v>
      </c>
      <c r="J30" s="236" t="s">
        <v>890</v>
      </c>
      <c r="K30" s="236">
        <v>344648</v>
      </c>
      <c r="L30" s="328">
        <f t="shared" si="1"/>
        <v>0</v>
      </c>
      <c r="M30" s="236"/>
      <c r="N30" s="236"/>
      <c r="O30" s="236"/>
      <c r="P30" s="236"/>
      <c r="Q30" s="236"/>
      <c r="R30" s="236"/>
    </row>
    <row r="31" spans="1:18" s="135" customFormat="1" ht="25.5" x14ac:dyDescent="0.2">
      <c r="A31" s="347" t="s">
        <v>891</v>
      </c>
      <c r="B31" s="350">
        <v>43214</v>
      </c>
      <c r="C31" s="173" t="s">
        <v>164</v>
      </c>
      <c r="D31" s="347" t="s">
        <v>892</v>
      </c>
      <c r="E31" s="173" t="s">
        <v>893</v>
      </c>
      <c r="F31" s="346">
        <v>11200</v>
      </c>
      <c r="G31" s="173" t="s">
        <v>877</v>
      </c>
      <c r="H31" s="346">
        <f t="shared" si="2"/>
        <v>0</v>
      </c>
      <c r="I31" s="346"/>
      <c r="J31" s="347"/>
      <c r="K31" s="347"/>
      <c r="L31" s="346">
        <f t="shared" si="1"/>
        <v>11200</v>
      </c>
      <c r="M31" s="347"/>
      <c r="N31" s="347"/>
      <c r="O31" s="347"/>
      <c r="P31" s="347"/>
      <c r="Q31" s="347"/>
      <c r="R31" s="347"/>
    </row>
    <row r="32" spans="1:18" s="133" customFormat="1" ht="38.25" x14ac:dyDescent="0.2">
      <c r="A32" s="236" t="s">
        <v>894</v>
      </c>
      <c r="B32" s="235">
        <v>43324</v>
      </c>
      <c r="C32" s="351" t="s">
        <v>895</v>
      </c>
      <c r="D32" s="236" t="s">
        <v>896</v>
      </c>
      <c r="E32" s="351" t="s">
        <v>897</v>
      </c>
      <c r="F32" s="328">
        <v>22400</v>
      </c>
      <c r="G32" s="236" t="s">
        <v>877</v>
      </c>
      <c r="H32" s="328">
        <f t="shared" si="2"/>
        <v>2800</v>
      </c>
      <c r="I32" s="328">
        <v>2800</v>
      </c>
      <c r="J32" s="235">
        <v>42768</v>
      </c>
      <c r="K32" s="236">
        <v>651912</v>
      </c>
      <c r="L32" s="328"/>
      <c r="M32" s="236"/>
      <c r="N32" s="236"/>
      <c r="O32" s="236"/>
      <c r="P32" s="236"/>
      <c r="Q32" s="236"/>
      <c r="R32" s="236"/>
    </row>
    <row r="33" spans="1:18" s="133" customFormat="1" ht="25.5" x14ac:dyDescent="0.2">
      <c r="A33" s="236" t="s">
        <v>898</v>
      </c>
      <c r="B33" s="235">
        <v>43498</v>
      </c>
      <c r="C33" s="351" t="s">
        <v>899</v>
      </c>
      <c r="D33" s="236" t="s">
        <v>900</v>
      </c>
      <c r="E33" s="351" t="s">
        <v>901</v>
      </c>
      <c r="F33" s="328">
        <v>5600</v>
      </c>
      <c r="G33" s="351" t="s">
        <v>902</v>
      </c>
      <c r="H33" s="328"/>
      <c r="I33" s="328"/>
      <c r="J33" s="236"/>
      <c r="K33" s="236"/>
      <c r="L33" s="328"/>
      <c r="M33" s="235"/>
      <c r="N33" s="236"/>
      <c r="O33" s="357"/>
      <c r="P33" s="236"/>
      <c r="Q33" s="236"/>
      <c r="R33" s="236"/>
    </row>
    <row r="34" spans="1:18" s="450" customFormat="1" ht="15.75" x14ac:dyDescent="0.25">
      <c r="A34" s="457" t="s">
        <v>59</v>
      </c>
      <c r="B34" s="457"/>
      <c r="C34" s="590"/>
      <c r="D34" s="457"/>
      <c r="E34" s="590"/>
      <c r="F34" s="457"/>
      <c r="G34" s="457"/>
      <c r="H34" s="457"/>
      <c r="I34" s="457"/>
      <c r="J34" s="457"/>
      <c r="K34" s="457"/>
      <c r="L34" s="591">
        <f>SUM(L7:L33)</f>
        <v>1500600</v>
      </c>
      <c r="M34" s="449"/>
      <c r="N34" s="449"/>
      <c r="O34" s="449"/>
      <c r="P34" s="449"/>
      <c r="Q34" s="449"/>
      <c r="R34" s="449"/>
    </row>
    <row r="35" spans="1:18" s="450" customFormat="1" ht="15.75" x14ac:dyDescent="0.25">
      <c r="C35" s="588"/>
      <c r="E35" s="588"/>
      <c r="L35" s="589"/>
    </row>
    <row r="36" spans="1:18" s="118" customFormat="1" x14ac:dyDescent="0.2">
      <c r="C36" s="354"/>
      <c r="E36" s="354"/>
    </row>
    <row r="37" spans="1:18" s="450" customFormat="1" ht="15.75" x14ac:dyDescent="0.25">
      <c r="A37" s="390" t="s">
        <v>60</v>
      </c>
      <c r="B37" s="390"/>
      <c r="C37" s="390"/>
      <c r="D37" s="390"/>
      <c r="E37" s="390"/>
      <c r="F37" s="390"/>
      <c r="G37" s="390"/>
      <c r="H37" s="390"/>
      <c r="I37" s="390"/>
      <c r="J37" s="390"/>
      <c r="K37" s="390"/>
      <c r="L37" s="390"/>
      <c r="M37" s="449"/>
      <c r="N37" s="449"/>
      <c r="O37" s="449"/>
      <c r="P37" s="449"/>
      <c r="Q37" s="449"/>
      <c r="R37" s="449"/>
    </row>
    <row r="38" spans="1:18" s="133" customFormat="1" ht="89.25" x14ac:dyDescent="0.2">
      <c r="A38" s="236" t="s">
        <v>903</v>
      </c>
      <c r="B38" s="236"/>
      <c r="C38" s="351" t="s">
        <v>488</v>
      </c>
      <c r="D38" s="236" t="s">
        <v>904</v>
      </c>
      <c r="E38" s="351" t="s">
        <v>905</v>
      </c>
      <c r="F38" s="328">
        <v>362200</v>
      </c>
      <c r="G38" s="351" t="s">
        <v>906</v>
      </c>
      <c r="H38" s="328">
        <f t="shared" ref="H38:H55" si="3">I38</f>
        <v>362200</v>
      </c>
      <c r="I38" s="328">
        <v>362200</v>
      </c>
      <c r="J38" s="235">
        <v>42649</v>
      </c>
      <c r="K38" s="236">
        <v>624342</v>
      </c>
      <c r="L38" s="170">
        <f>SUM(F38-H38)</f>
        <v>0</v>
      </c>
      <c r="M38" s="236"/>
      <c r="N38" s="236"/>
      <c r="O38" s="236"/>
      <c r="P38" s="236"/>
      <c r="Q38" s="236"/>
      <c r="R38" s="236"/>
    </row>
    <row r="39" spans="1:18" s="133" customFormat="1" ht="38.25" x14ac:dyDescent="0.2">
      <c r="A39" s="236" t="s">
        <v>907</v>
      </c>
      <c r="B39" s="235">
        <v>43589</v>
      </c>
      <c r="C39" s="351" t="s">
        <v>488</v>
      </c>
      <c r="D39" s="236" t="s">
        <v>908</v>
      </c>
      <c r="E39" s="351" t="s">
        <v>909</v>
      </c>
      <c r="F39" s="328" t="s">
        <v>910</v>
      </c>
      <c r="G39" s="351" t="s">
        <v>911</v>
      </c>
      <c r="H39" s="328">
        <f t="shared" si="3"/>
        <v>0</v>
      </c>
      <c r="I39" s="328"/>
      <c r="J39" s="236"/>
      <c r="K39" s="236"/>
      <c r="L39" s="328">
        <v>0</v>
      </c>
      <c r="M39" s="236"/>
      <c r="N39" s="236"/>
      <c r="O39" s="236"/>
      <c r="P39" s="236"/>
      <c r="Q39" s="236"/>
      <c r="R39" s="236"/>
    </row>
    <row r="40" spans="1:18" s="135" customFormat="1" ht="25.5" x14ac:dyDescent="0.2">
      <c r="A40" s="347" t="s">
        <v>912</v>
      </c>
      <c r="B40" s="350">
        <v>43481</v>
      </c>
      <c r="C40" s="173" t="s">
        <v>913</v>
      </c>
      <c r="D40" s="347" t="s">
        <v>914</v>
      </c>
      <c r="E40" s="173" t="s">
        <v>915</v>
      </c>
      <c r="F40" s="346">
        <v>28000</v>
      </c>
      <c r="G40" s="173" t="s">
        <v>916</v>
      </c>
      <c r="H40" s="346">
        <f t="shared" si="3"/>
        <v>0</v>
      </c>
      <c r="I40" s="346"/>
      <c r="J40" s="347"/>
      <c r="K40" s="347"/>
      <c r="L40" s="346">
        <f t="shared" ref="L40:L48" si="4">SUM(F40-H40)</f>
        <v>28000</v>
      </c>
      <c r="M40" s="347"/>
      <c r="N40" s="347"/>
      <c r="O40" s="347"/>
      <c r="P40" s="347"/>
      <c r="Q40" s="347"/>
      <c r="R40" s="347"/>
    </row>
    <row r="41" spans="1:18" s="133" customFormat="1" x14ac:dyDescent="0.2">
      <c r="A41" s="236" t="s">
        <v>917</v>
      </c>
      <c r="B41" s="235">
        <v>43501</v>
      </c>
      <c r="C41" s="351" t="s">
        <v>484</v>
      </c>
      <c r="D41" s="236" t="s">
        <v>918</v>
      </c>
      <c r="E41" s="351" t="s">
        <v>919</v>
      </c>
      <c r="F41" s="328">
        <v>28000</v>
      </c>
      <c r="G41" s="351" t="s">
        <v>920</v>
      </c>
      <c r="H41" s="328">
        <f t="shared" si="3"/>
        <v>28000</v>
      </c>
      <c r="I41" s="328">
        <v>28000</v>
      </c>
      <c r="J41" s="235">
        <v>42291</v>
      </c>
      <c r="K41" s="236">
        <v>505315</v>
      </c>
      <c r="L41" s="328">
        <f t="shared" si="4"/>
        <v>0</v>
      </c>
      <c r="M41" s="236"/>
      <c r="N41" s="236"/>
      <c r="O41" s="236"/>
      <c r="P41" s="236"/>
      <c r="Q41" s="236"/>
      <c r="R41" s="236"/>
    </row>
    <row r="42" spans="1:18" s="135" customFormat="1" ht="63.75" x14ac:dyDescent="0.2">
      <c r="A42" s="349" t="s">
        <v>921</v>
      </c>
      <c r="B42" s="238">
        <v>44008</v>
      </c>
      <c r="C42" s="173" t="s">
        <v>488</v>
      </c>
      <c r="D42" s="347" t="s">
        <v>922</v>
      </c>
      <c r="E42" s="173" t="s">
        <v>923</v>
      </c>
      <c r="F42" s="346">
        <v>30000</v>
      </c>
      <c r="G42" s="173" t="s">
        <v>924</v>
      </c>
      <c r="H42" s="346">
        <f t="shared" si="3"/>
        <v>0</v>
      </c>
      <c r="I42" s="346"/>
      <c r="J42" s="347"/>
      <c r="K42" s="347"/>
      <c r="L42" s="346">
        <f t="shared" si="4"/>
        <v>30000</v>
      </c>
      <c r="M42" s="347"/>
      <c r="N42" s="347"/>
      <c r="O42" s="347"/>
      <c r="P42" s="347"/>
      <c r="Q42" s="347"/>
      <c r="R42" s="347"/>
    </row>
    <row r="43" spans="1:18" s="133" customFormat="1" x14ac:dyDescent="0.2">
      <c r="A43" s="236" t="s">
        <v>925</v>
      </c>
      <c r="B43" s="235">
        <v>43521</v>
      </c>
      <c r="C43" s="351" t="s">
        <v>484</v>
      </c>
      <c r="D43" s="236" t="s">
        <v>926</v>
      </c>
      <c r="E43" s="351" t="s">
        <v>927</v>
      </c>
      <c r="F43" s="328">
        <v>0</v>
      </c>
      <c r="G43" s="351" t="s">
        <v>928</v>
      </c>
      <c r="H43" s="328">
        <f t="shared" si="3"/>
        <v>0</v>
      </c>
      <c r="I43" s="328"/>
      <c r="J43" s="236"/>
      <c r="K43" s="236"/>
      <c r="L43" s="328">
        <f t="shared" si="4"/>
        <v>0</v>
      </c>
      <c r="M43" s="236"/>
      <c r="N43" s="236"/>
      <c r="O43" s="236"/>
      <c r="P43" s="236"/>
      <c r="Q43" s="236"/>
      <c r="R43" s="236"/>
    </row>
    <row r="44" spans="1:18" s="133" customFormat="1" x14ac:dyDescent="0.2">
      <c r="A44" s="236" t="s">
        <v>929</v>
      </c>
      <c r="B44" s="235">
        <v>43396</v>
      </c>
      <c r="C44" s="351" t="s">
        <v>930</v>
      </c>
      <c r="D44" s="236" t="s">
        <v>931</v>
      </c>
      <c r="E44" s="351" t="s">
        <v>932</v>
      </c>
      <c r="F44" s="328">
        <v>5040</v>
      </c>
      <c r="G44" s="351" t="s">
        <v>933</v>
      </c>
      <c r="H44" s="328">
        <f t="shared" si="3"/>
        <v>5040</v>
      </c>
      <c r="I44" s="328">
        <v>5040</v>
      </c>
      <c r="J44" s="235">
        <v>42551</v>
      </c>
      <c r="K44" s="236">
        <v>578051</v>
      </c>
      <c r="L44" s="328">
        <f t="shared" si="4"/>
        <v>0</v>
      </c>
      <c r="M44" s="358"/>
      <c r="N44" s="358"/>
      <c r="O44" s="358"/>
      <c r="P44" s="358"/>
      <c r="Q44" s="358"/>
      <c r="R44" s="358"/>
    </row>
    <row r="45" spans="1:18" s="135" customFormat="1" ht="51" x14ac:dyDescent="0.2">
      <c r="A45" s="349" t="s">
        <v>934</v>
      </c>
      <c r="B45" s="238">
        <v>43352</v>
      </c>
      <c r="C45" s="173" t="s">
        <v>935</v>
      </c>
      <c r="D45" s="347" t="s">
        <v>936</v>
      </c>
      <c r="E45" s="173" t="s">
        <v>937</v>
      </c>
      <c r="F45" s="346">
        <v>4000</v>
      </c>
      <c r="G45" s="173" t="s">
        <v>938</v>
      </c>
      <c r="H45" s="346">
        <f t="shared" si="3"/>
        <v>0</v>
      </c>
      <c r="I45" s="346"/>
      <c r="J45" s="347"/>
      <c r="K45" s="347"/>
      <c r="L45" s="346">
        <f t="shared" si="4"/>
        <v>4000</v>
      </c>
      <c r="M45" s="347"/>
      <c r="N45" s="347"/>
      <c r="O45" s="347"/>
      <c r="P45" s="347"/>
      <c r="Q45" s="347"/>
      <c r="R45" s="347"/>
    </row>
    <row r="46" spans="1:18" s="135" customFormat="1" ht="38.25" x14ac:dyDescent="0.2">
      <c r="A46" s="349" t="s">
        <v>939</v>
      </c>
      <c r="B46" s="238">
        <v>43311</v>
      </c>
      <c r="C46" s="173" t="s">
        <v>582</v>
      </c>
      <c r="D46" s="347" t="s">
        <v>940</v>
      </c>
      <c r="E46" s="173" t="s">
        <v>941</v>
      </c>
      <c r="F46" s="346">
        <v>2000</v>
      </c>
      <c r="G46" s="173" t="s">
        <v>942</v>
      </c>
      <c r="H46" s="346">
        <f t="shared" si="3"/>
        <v>0</v>
      </c>
      <c r="I46" s="346"/>
      <c r="J46" s="347"/>
      <c r="K46" s="347"/>
      <c r="L46" s="346">
        <f t="shared" si="4"/>
        <v>2000</v>
      </c>
      <c r="M46" s="347"/>
      <c r="N46" s="347"/>
      <c r="O46" s="347"/>
      <c r="P46" s="347"/>
      <c r="Q46" s="347"/>
      <c r="R46" s="347"/>
    </row>
    <row r="47" spans="1:18" s="135" customFormat="1" ht="51" x14ac:dyDescent="0.2">
      <c r="A47" s="347" t="s">
        <v>943</v>
      </c>
      <c r="B47" s="350">
        <v>43298</v>
      </c>
      <c r="C47" s="173" t="s">
        <v>944</v>
      </c>
      <c r="D47" s="347" t="s">
        <v>945</v>
      </c>
      <c r="E47" s="173" t="s">
        <v>946</v>
      </c>
      <c r="F47" s="346">
        <v>4000</v>
      </c>
      <c r="G47" s="173" t="s">
        <v>938</v>
      </c>
      <c r="H47" s="346">
        <f t="shared" si="3"/>
        <v>0</v>
      </c>
      <c r="I47" s="346"/>
      <c r="J47" s="347"/>
      <c r="K47" s="347"/>
      <c r="L47" s="346">
        <f t="shared" si="4"/>
        <v>4000</v>
      </c>
      <c r="M47" s="347"/>
      <c r="N47" s="347"/>
      <c r="O47" s="347"/>
      <c r="P47" s="347"/>
      <c r="Q47" s="347"/>
      <c r="R47" s="347"/>
    </row>
    <row r="48" spans="1:18" s="133" customFormat="1" ht="51" x14ac:dyDescent="0.2">
      <c r="A48" s="236" t="s">
        <v>947</v>
      </c>
      <c r="B48" s="235">
        <v>43585</v>
      </c>
      <c r="C48" s="351" t="s">
        <v>948</v>
      </c>
      <c r="D48" s="236" t="s">
        <v>949</v>
      </c>
      <c r="E48" s="351" t="s">
        <v>950</v>
      </c>
      <c r="F48" s="328"/>
      <c r="G48" s="351" t="s">
        <v>951</v>
      </c>
      <c r="H48" s="328">
        <f t="shared" si="3"/>
        <v>0</v>
      </c>
      <c r="I48" s="328"/>
      <c r="J48" s="236"/>
      <c r="K48" s="236"/>
      <c r="L48" s="328">
        <f t="shared" si="4"/>
        <v>0</v>
      </c>
      <c r="M48" s="236"/>
      <c r="N48" s="236"/>
      <c r="O48" s="236"/>
      <c r="P48" s="236"/>
      <c r="Q48" s="236"/>
      <c r="R48" s="236"/>
    </row>
    <row r="49" spans="1:18" s="133" customFormat="1" ht="25.5" x14ac:dyDescent="0.2">
      <c r="A49" s="236" t="s">
        <v>952</v>
      </c>
      <c r="B49" s="235">
        <v>43281</v>
      </c>
      <c r="C49" s="351" t="s">
        <v>484</v>
      </c>
      <c r="D49" s="236" t="s">
        <v>953</v>
      </c>
      <c r="E49" s="351" t="s">
        <v>954</v>
      </c>
      <c r="F49" s="328" t="s">
        <v>910</v>
      </c>
      <c r="G49" s="351" t="s">
        <v>955</v>
      </c>
      <c r="H49" s="328">
        <f t="shared" si="3"/>
        <v>0</v>
      </c>
      <c r="I49" s="328"/>
      <c r="J49" s="236"/>
      <c r="K49" s="236"/>
      <c r="L49" s="328">
        <v>0</v>
      </c>
      <c r="M49" s="236"/>
      <c r="N49" s="236"/>
      <c r="O49" s="236"/>
      <c r="P49" s="236"/>
      <c r="Q49" s="236"/>
      <c r="R49" s="236"/>
    </row>
    <row r="50" spans="1:18" s="356" customFormat="1" ht="25.5" x14ac:dyDescent="0.2">
      <c r="A50" s="239" t="s">
        <v>956</v>
      </c>
      <c r="B50" s="327">
        <v>43563</v>
      </c>
      <c r="C50" s="242" t="s">
        <v>957</v>
      </c>
      <c r="D50" s="239" t="s">
        <v>958</v>
      </c>
      <c r="E50" s="242" t="s">
        <v>959</v>
      </c>
      <c r="F50" s="240">
        <v>28000</v>
      </c>
      <c r="G50" s="242" t="s">
        <v>960</v>
      </c>
      <c r="H50" s="240">
        <f t="shared" si="3"/>
        <v>0</v>
      </c>
      <c r="I50" s="240"/>
      <c r="J50" s="239"/>
      <c r="K50" s="239"/>
      <c r="L50" s="240"/>
      <c r="M50" s="239"/>
      <c r="N50" s="239"/>
      <c r="O50" s="239"/>
      <c r="P50" s="239"/>
      <c r="Q50" s="239"/>
      <c r="R50" s="239"/>
    </row>
    <row r="51" spans="1:18" s="133" customFormat="1" ht="25.5" x14ac:dyDescent="0.2">
      <c r="A51" s="236" t="s">
        <v>961</v>
      </c>
      <c r="B51" s="235">
        <v>43263</v>
      </c>
      <c r="C51" s="351" t="s">
        <v>484</v>
      </c>
      <c r="D51" s="236" t="s">
        <v>962</v>
      </c>
      <c r="E51" s="351" t="s">
        <v>963</v>
      </c>
      <c r="F51" s="328">
        <v>28000</v>
      </c>
      <c r="G51" s="351" t="s">
        <v>960</v>
      </c>
      <c r="H51" s="328">
        <f t="shared" si="3"/>
        <v>28000</v>
      </c>
      <c r="I51" s="328">
        <v>28000</v>
      </c>
      <c r="J51" s="235">
        <v>42460</v>
      </c>
      <c r="K51" s="236">
        <v>558182</v>
      </c>
      <c r="L51" s="328">
        <f>SUM(F51-H51)</f>
        <v>0</v>
      </c>
      <c r="M51" s="236"/>
      <c r="N51" s="236"/>
      <c r="O51" s="236"/>
      <c r="P51" s="236"/>
      <c r="Q51" s="236"/>
      <c r="R51" s="236"/>
    </row>
    <row r="52" spans="1:18" s="135" customFormat="1" ht="25.5" x14ac:dyDescent="0.2">
      <c r="A52" s="349" t="s">
        <v>964</v>
      </c>
      <c r="B52" s="238">
        <v>43264</v>
      </c>
      <c r="C52" s="173" t="s">
        <v>104</v>
      </c>
      <c r="D52" s="347" t="s">
        <v>965</v>
      </c>
      <c r="E52" s="173" t="s">
        <v>966</v>
      </c>
      <c r="F52" s="346">
        <v>9800</v>
      </c>
      <c r="G52" s="173" t="s">
        <v>967</v>
      </c>
      <c r="H52" s="346">
        <f t="shared" si="3"/>
        <v>0</v>
      </c>
      <c r="I52" s="346"/>
      <c r="J52" s="347"/>
      <c r="K52" s="347"/>
      <c r="L52" s="346">
        <f>SUM(F52-H52)</f>
        <v>9800</v>
      </c>
      <c r="M52" s="347"/>
      <c r="N52" s="347"/>
      <c r="O52" s="347"/>
      <c r="P52" s="347"/>
      <c r="Q52" s="347"/>
      <c r="R52" s="347"/>
    </row>
    <row r="53" spans="1:18" s="133" customFormat="1" ht="38.25" x14ac:dyDescent="0.2">
      <c r="A53" s="236" t="s">
        <v>968</v>
      </c>
      <c r="B53" s="235">
        <v>43171</v>
      </c>
      <c r="C53" s="351" t="s">
        <v>969</v>
      </c>
      <c r="D53" s="236" t="s">
        <v>970</v>
      </c>
      <c r="E53" s="351" t="s">
        <v>971</v>
      </c>
      <c r="F53" s="328">
        <v>285600</v>
      </c>
      <c r="G53" s="351" t="s">
        <v>972</v>
      </c>
      <c r="H53" s="328">
        <v>285600</v>
      </c>
      <c r="I53" s="731" t="s">
        <v>973</v>
      </c>
      <c r="J53" s="731" t="s">
        <v>974</v>
      </c>
      <c r="K53" s="732" t="s">
        <v>975</v>
      </c>
      <c r="L53" s="328">
        <f>SUM(F53-H53)</f>
        <v>0</v>
      </c>
      <c r="M53" s="236"/>
      <c r="N53" s="236"/>
      <c r="O53" s="236"/>
      <c r="P53" s="236"/>
      <c r="Q53" s="236"/>
      <c r="R53" s="236"/>
    </row>
    <row r="54" spans="1:18" s="356" customFormat="1" x14ac:dyDescent="0.2">
      <c r="A54" s="239" t="s">
        <v>976</v>
      </c>
      <c r="B54" s="327">
        <v>43204</v>
      </c>
      <c r="C54" s="242" t="s">
        <v>977</v>
      </c>
      <c r="D54" s="239" t="s">
        <v>978</v>
      </c>
      <c r="E54" s="242" t="s">
        <v>979</v>
      </c>
      <c r="F54" s="240">
        <v>332000</v>
      </c>
      <c r="G54" s="242" t="s">
        <v>980</v>
      </c>
      <c r="H54" s="240">
        <f t="shared" si="3"/>
        <v>0</v>
      </c>
      <c r="I54" s="240"/>
      <c r="J54" s="239"/>
      <c r="K54" s="239"/>
      <c r="L54" s="240"/>
      <c r="M54" s="239"/>
      <c r="N54" s="239"/>
      <c r="O54" s="239"/>
      <c r="P54" s="239"/>
      <c r="Q54" s="239"/>
      <c r="R54" s="239"/>
    </row>
    <row r="55" spans="1:18" s="133" customFormat="1" ht="38.25" x14ac:dyDescent="0.2">
      <c r="A55" s="236" t="s">
        <v>981</v>
      </c>
      <c r="B55" s="235">
        <v>43219</v>
      </c>
      <c r="C55" s="351" t="s">
        <v>982</v>
      </c>
      <c r="D55" s="236" t="s">
        <v>983</v>
      </c>
      <c r="E55" s="351" t="s">
        <v>984</v>
      </c>
      <c r="F55" s="328" t="s">
        <v>910</v>
      </c>
      <c r="G55" s="351" t="s">
        <v>985</v>
      </c>
      <c r="H55" s="328">
        <f t="shared" si="3"/>
        <v>0</v>
      </c>
      <c r="I55" s="328"/>
      <c r="J55" s="236"/>
      <c r="K55" s="236"/>
      <c r="L55" s="328"/>
      <c r="M55" s="236"/>
      <c r="N55" s="236"/>
      <c r="O55" s="236"/>
      <c r="P55" s="236"/>
      <c r="Q55" s="236"/>
      <c r="R55" s="236"/>
    </row>
    <row r="56" spans="1:18" s="394" customFormat="1" ht="15.75" x14ac:dyDescent="0.25">
      <c r="A56" s="401" t="s">
        <v>156</v>
      </c>
      <c r="C56" s="586"/>
      <c r="E56" s="586"/>
      <c r="L56" s="414">
        <f>SUM(L38:L55)</f>
        <v>77800</v>
      </c>
    </row>
    <row r="57" spans="1:18" s="118" customFormat="1" x14ac:dyDescent="0.2">
      <c r="C57" s="354"/>
      <c r="E57" s="354"/>
    </row>
    <row r="58" spans="1:18" s="403" customFormat="1" ht="18" x14ac:dyDescent="0.25">
      <c r="A58" s="362" t="s">
        <v>986</v>
      </c>
      <c r="B58" s="362"/>
      <c r="C58" s="564"/>
      <c r="D58" s="362"/>
      <c r="E58" s="564"/>
      <c r="F58" s="362"/>
      <c r="G58" s="362"/>
      <c r="H58" s="362"/>
      <c r="I58" s="362"/>
      <c r="J58" s="362"/>
      <c r="K58" s="362"/>
      <c r="L58" s="413">
        <f>SUM(L56+L34)</f>
        <v>1578400</v>
      </c>
    </row>
  </sheetData>
  <sheetProtection sheet="1" objects="1" scenarios="1"/>
  <mergeCells count="30">
    <mergeCell ref="Q4:Q5"/>
    <mergeCell ref="R4:R5"/>
    <mergeCell ref="B4:B5"/>
    <mergeCell ref="C4:C5"/>
    <mergeCell ref="D4:D5"/>
    <mergeCell ref="E4:E5"/>
    <mergeCell ref="F4:F5"/>
    <mergeCell ref="N4:N5"/>
    <mergeCell ref="O4:O5"/>
    <mergeCell ref="P4:P5"/>
    <mergeCell ref="M4:M5"/>
    <mergeCell ref="A1:R1"/>
    <mergeCell ref="A2:R2"/>
    <mergeCell ref="A3:E3"/>
    <mergeCell ref="F3:K3"/>
    <mergeCell ref="M3:R3"/>
    <mergeCell ref="A4:A5"/>
    <mergeCell ref="H14:H15"/>
    <mergeCell ref="F14:F15"/>
    <mergeCell ref="G14:G15"/>
    <mergeCell ref="L14:L15"/>
    <mergeCell ref="I4:K4"/>
    <mergeCell ref="L4:L5"/>
    <mergeCell ref="A14:A15"/>
    <mergeCell ref="B14:B15"/>
    <mergeCell ref="C14:C15"/>
    <mergeCell ref="D14:D15"/>
    <mergeCell ref="E14:E15"/>
    <mergeCell ref="G4:G5"/>
    <mergeCell ref="H4:H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75"/>
  <sheetViews>
    <sheetView zoomScaleNormal="100" workbookViewId="0">
      <pane ySplit="4" topLeftCell="A53" activePane="bottomLeft" state="frozen"/>
      <selection pane="bottomLeft" activeCell="H61" sqref="H61"/>
    </sheetView>
  </sheetViews>
  <sheetFormatPr defaultRowHeight="12.75" x14ac:dyDescent="0.2"/>
  <cols>
    <col min="1" max="1" width="17.28515625" style="127" customWidth="1"/>
    <col min="2" max="2" width="11.42578125" style="128" customWidth="1"/>
    <col min="3" max="3" width="39.140625" style="597" customWidth="1"/>
    <col min="4" max="4" width="37.28515625" style="127" customWidth="1"/>
    <col min="5" max="5" width="20.5703125" style="597" customWidth="1"/>
    <col min="6" max="6" width="14" style="130" bestFit="1" customWidth="1"/>
    <col min="7" max="7" width="33.5703125" style="127" customWidth="1"/>
    <col min="8" max="8" width="17.140625" style="279" bestFit="1" customWidth="1"/>
    <col min="9" max="9" width="12.28515625" style="279" bestFit="1" customWidth="1"/>
    <col min="10" max="10" width="10.140625" style="203" bestFit="1" customWidth="1"/>
    <col min="11" max="11" width="9.7109375" style="203" bestFit="1" customWidth="1"/>
    <col min="12" max="12" width="21.140625" style="132" bestFit="1" customWidth="1"/>
    <col min="13" max="13" width="16" style="127" bestFit="1" customWidth="1"/>
    <col min="14" max="14" width="18.85546875" style="127" bestFit="1" customWidth="1"/>
    <col min="15" max="15" width="16.42578125" style="127" bestFit="1" customWidth="1"/>
    <col min="16" max="16" width="15.7109375" style="127" bestFit="1" customWidth="1"/>
    <col min="17" max="17" width="17.7109375" style="127" bestFit="1" customWidth="1"/>
    <col min="18" max="18" width="11.85546875" style="127" bestFit="1" customWidth="1"/>
  </cols>
  <sheetData>
    <row r="1" spans="1:18" s="353" customFormat="1" ht="23.25" x14ac:dyDescent="0.2">
      <c r="A1" s="898" t="s">
        <v>0</v>
      </c>
      <c r="B1" s="898"/>
      <c r="C1" s="898"/>
      <c r="D1" s="898"/>
      <c r="E1" s="898"/>
      <c r="F1" s="898"/>
      <c r="G1" s="898"/>
      <c r="H1" s="898"/>
      <c r="I1" s="898"/>
      <c r="J1" s="898"/>
      <c r="K1" s="898"/>
      <c r="L1" s="898"/>
      <c r="M1" s="898"/>
      <c r="N1" s="898"/>
      <c r="O1" s="898"/>
      <c r="P1" s="898"/>
      <c r="Q1" s="898"/>
      <c r="R1" s="898"/>
    </row>
    <row r="2" spans="1:18" s="446" customFormat="1" ht="73.5" customHeight="1" thickBot="1" x14ac:dyDescent="0.25">
      <c r="A2" s="900" t="s">
        <v>801</v>
      </c>
      <c r="B2" s="900"/>
      <c r="C2" s="900"/>
      <c r="D2" s="900"/>
      <c r="E2" s="900"/>
      <c r="F2" s="900"/>
      <c r="G2" s="900"/>
      <c r="H2" s="900"/>
      <c r="I2" s="900"/>
      <c r="J2" s="900"/>
      <c r="K2" s="900"/>
      <c r="L2" s="900"/>
      <c r="M2" s="900"/>
      <c r="N2" s="900"/>
      <c r="O2" s="900"/>
      <c r="P2" s="900"/>
      <c r="Q2" s="900"/>
      <c r="R2" s="900"/>
    </row>
    <row r="3" spans="1:18" s="118" customFormat="1" x14ac:dyDescent="0.2">
      <c r="A3" s="902" t="s">
        <v>3</v>
      </c>
      <c r="B3" s="903"/>
      <c r="C3" s="903"/>
      <c r="D3" s="1052"/>
      <c r="E3" s="601"/>
      <c r="F3" s="602" t="s">
        <v>4</v>
      </c>
      <c r="G3" s="603"/>
      <c r="H3" s="359"/>
      <c r="I3" s="359"/>
      <c r="J3" s="603"/>
      <c r="K3" s="603"/>
      <c r="L3" s="359"/>
      <c r="M3" s="599" t="s">
        <v>5</v>
      </c>
      <c r="N3" s="600"/>
      <c r="O3" s="600"/>
      <c r="P3" s="600"/>
      <c r="Q3" s="600"/>
      <c r="R3" s="604"/>
    </row>
    <row r="4" spans="1:18" s="396" customFormat="1" ht="25.5" x14ac:dyDescent="0.2">
      <c r="A4" s="545" t="s">
        <v>6</v>
      </c>
      <c r="B4" s="545" t="s">
        <v>7</v>
      </c>
      <c r="C4" s="545" t="s">
        <v>8</v>
      </c>
      <c r="D4" s="545" t="s">
        <v>9</v>
      </c>
      <c r="E4" s="545" t="s">
        <v>10</v>
      </c>
      <c r="F4" s="544" t="s">
        <v>11</v>
      </c>
      <c r="G4" s="545" t="s">
        <v>12</v>
      </c>
      <c r="H4" s="544" t="s">
        <v>13</v>
      </c>
      <c r="I4" s="544" t="s">
        <v>14</v>
      </c>
      <c r="J4" s="606"/>
      <c r="K4" s="606"/>
      <c r="L4" s="544" t="s">
        <v>15</v>
      </c>
      <c r="M4" s="373" t="s">
        <v>16</v>
      </c>
      <c r="N4" s="373" t="s">
        <v>17</v>
      </c>
      <c r="O4" s="373" t="s">
        <v>18</v>
      </c>
      <c r="P4" s="373" t="s">
        <v>19</v>
      </c>
      <c r="Q4" s="373" t="s">
        <v>20</v>
      </c>
      <c r="R4" s="598" t="s">
        <v>21</v>
      </c>
    </row>
    <row r="5" spans="1:18" s="478" customFormat="1" ht="15.75" x14ac:dyDescent="0.2">
      <c r="A5" s="488" t="s">
        <v>25</v>
      </c>
      <c r="B5" s="488"/>
      <c r="C5" s="488"/>
      <c r="D5" s="488"/>
      <c r="E5" s="488"/>
      <c r="F5" s="488"/>
      <c r="G5" s="488"/>
      <c r="H5" s="488"/>
      <c r="I5" s="488"/>
      <c r="J5" s="488"/>
      <c r="K5" s="488"/>
      <c r="L5" s="488"/>
      <c r="M5" s="477"/>
      <c r="N5" s="477"/>
      <c r="O5" s="477"/>
      <c r="P5" s="477"/>
      <c r="Q5" s="477"/>
      <c r="R5" s="477"/>
    </row>
    <row r="6" spans="1:18" s="118" customFormat="1" ht="25.5" x14ac:dyDescent="0.2">
      <c r="A6" s="438" t="s">
        <v>987</v>
      </c>
      <c r="B6" s="439">
        <v>43121</v>
      </c>
      <c r="C6" s="592" t="s">
        <v>988</v>
      </c>
      <c r="D6" s="438" t="s">
        <v>989</v>
      </c>
      <c r="E6" s="592" t="s">
        <v>990</v>
      </c>
      <c r="F6" s="440">
        <v>0</v>
      </c>
      <c r="G6" s="438"/>
      <c r="H6" s="441">
        <v>0</v>
      </c>
      <c r="I6" s="441"/>
      <c r="J6" s="442"/>
      <c r="K6" s="443"/>
      <c r="L6" s="444">
        <f>F6-H6</f>
        <v>0</v>
      </c>
      <c r="M6" s="423"/>
      <c r="N6" s="150"/>
      <c r="O6" s="150"/>
      <c r="P6" s="150"/>
      <c r="Q6" s="150"/>
      <c r="R6" s="150"/>
    </row>
    <row r="7" spans="1:18" s="118" customFormat="1" ht="25.5" x14ac:dyDescent="0.2">
      <c r="A7" s="438" t="s">
        <v>991</v>
      </c>
      <c r="B7" s="439">
        <v>43324</v>
      </c>
      <c r="C7" s="592" t="s">
        <v>992</v>
      </c>
      <c r="D7" s="438" t="s">
        <v>993</v>
      </c>
      <c r="E7" s="592" t="s">
        <v>994</v>
      </c>
      <c r="F7" s="440">
        <v>0</v>
      </c>
      <c r="G7" s="438"/>
      <c r="H7" s="441">
        <v>0</v>
      </c>
      <c r="I7" s="441"/>
      <c r="J7" s="442"/>
      <c r="K7" s="443"/>
      <c r="L7" s="444">
        <f>F7-H7</f>
        <v>0</v>
      </c>
      <c r="M7" s="423"/>
      <c r="N7" s="150"/>
      <c r="O7" s="150"/>
      <c r="P7" s="150"/>
      <c r="Q7" s="150"/>
      <c r="R7" s="150"/>
    </row>
    <row r="8" spans="1:18" s="118" customFormat="1" ht="25.5" x14ac:dyDescent="0.2">
      <c r="A8" s="438" t="s">
        <v>995</v>
      </c>
      <c r="B8" s="439">
        <v>42218</v>
      </c>
      <c r="C8" s="592" t="s">
        <v>636</v>
      </c>
      <c r="D8" s="438" t="s">
        <v>996</v>
      </c>
      <c r="E8" s="592" t="s">
        <v>997</v>
      </c>
      <c r="F8" s="440">
        <v>0</v>
      </c>
      <c r="G8" s="438"/>
      <c r="H8" s="441">
        <v>0</v>
      </c>
      <c r="I8" s="441"/>
      <c r="J8" s="445"/>
      <c r="K8" s="443"/>
      <c r="L8" s="444">
        <f>F8-H8</f>
        <v>0</v>
      </c>
      <c r="M8" s="423"/>
      <c r="N8" s="150"/>
      <c r="O8" s="150"/>
      <c r="P8" s="150"/>
      <c r="Q8" s="150"/>
      <c r="R8" s="150"/>
    </row>
    <row r="9" spans="1:18" s="309" customFormat="1" ht="25.5" x14ac:dyDescent="0.2">
      <c r="A9" s="308" t="s">
        <v>998</v>
      </c>
      <c r="B9" s="297">
        <v>44161</v>
      </c>
      <c r="C9" s="304" t="s">
        <v>999</v>
      </c>
      <c r="D9" s="308" t="s">
        <v>1000</v>
      </c>
      <c r="E9" s="304" t="s">
        <v>520</v>
      </c>
      <c r="F9" s="303">
        <v>4592000</v>
      </c>
      <c r="G9" s="308" t="s">
        <v>1001</v>
      </c>
      <c r="H9" s="312">
        <v>0</v>
      </c>
      <c r="I9" s="312"/>
      <c r="J9" s="311"/>
      <c r="K9" s="319"/>
      <c r="L9" s="296"/>
      <c r="M9" s="415"/>
      <c r="N9" s="308"/>
      <c r="O9" s="308"/>
      <c r="P9" s="308"/>
      <c r="Q9" s="308"/>
      <c r="R9" s="308"/>
    </row>
    <row r="10" spans="1:18" s="417" customFormat="1" ht="38.25" x14ac:dyDescent="0.2">
      <c r="A10" s="308" t="s">
        <v>1002</v>
      </c>
      <c r="B10" s="721">
        <v>42960</v>
      </c>
      <c r="C10" s="593" t="s">
        <v>1003</v>
      </c>
      <c r="D10" s="320" t="s">
        <v>543</v>
      </c>
      <c r="E10" s="593" t="s">
        <v>1004</v>
      </c>
      <c r="F10" s="321">
        <v>842446.5</v>
      </c>
      <c r="G10" s="593" t="s">
        <v>1005</v>
      </c>
      <c r="H10" s="322">
        <v>0</v>
      </c>
      <c r="I10" s="322"/>
      <c r="J10" s="722"/>
      <c r="K10" s="323"/>
      <c r="L10" s="296"/>
      <c r="M10" s="416"/>
      <c r="N10" s="247"/>
      <c r="O10" s="247"/>
      <c r="P10" s="247"/>
      <c r="Q10" s="247"/>
      <c r="R10" s="247"/>
    </row>
    <row r="11" spans="1:18" s="730" customFormat="1" ht="21" customHeight="1" x14ac:dyDescent="0.2">
      <c r="A11" s="723" t="s">
        <v>1006</v>
      </c>
      <c r="B11" s="724">
        <v>44591</v>
      </c>
      <c r="C11" s="725" t="s">
        <v>349</v>
      </c>
      <c r="D11" s="723" t="s">
        <v>1007</v>
      </c>
      <c r="E11" s="725" t="s">
        <v>1008</v>
      </c>
      <c r="F11" s="726">
        <v>280000</v>
      </c>
      <c r="G11" s="723" t="s">
        <v>1009</v>
      </c>
      <c r="H11" s="727">
        <v>0</v>
      </c>
      <c r="I11" s="727"/>
      <c r="J11" s="728"/>
      <c r="K11" s="257"/>
      <c r="L11" s="671">
        <f t="shared" ref="L11:L13" si="0">F11-H11</f>
        <v>280000</v>
      </c>
      <c r="M11" s="729"/>
      <c r="N11" s="723"/>
      <c r="O11" s="723"/>
      <c r="P11" s="723"/>
      <c r="Q11" s="723"/>
      <c r="R11" s="723"/>
    </row>
    <row r="12" spans="1:18" s="309" customFormat="1" x14ac:dyDescent="0.2">
      <c r="A12" s="308" t="s">
        <v>1010</v>
      </c>
      <c r="B12" s="297">
        <v>42350</v>
      </c>
      <c r="C12" s="304" t="s">
        <v>349</v>
      </c>
      <c r="D12" s="308" t="s">
        <v>1011</v>
      </c>
      <c r="E12" s="304" t="s">
        <v>1012</v>
      </c>
      <c r="F12" s="317">
        <v>28000</v>
      </c>
      <c r="G12" s="308" t="s">
        <v>247</v>
      </c>
      <c r="H12" s="318">
        <v>0</v>
      </c>
      <c r="I12" s="318"/>
      <c r="J12" s="315"/>
      <c r="K12" s="324"/>
      <c r="L12" s="325"/>
      <c r="M12" s="415"/>
      <c r="N12" s="308"/>
      <c r="O12" s="308"/>
      <c r="P12" s="308"/>
      <c r="Q12" s="308"/>
      <c r="R12" s="308"/>
    </row>
    <row r="13" spans="1:18" s="417" customFormat="1" ht="25.5" x14ac:dyDescent="0.2">
      <c r="A13" s="281" t="s">
        <v>1013</v>
      </c>
      <c r="B13" s="157">
        <v>42349</v>
      </c>
      <c r="C13" s="249" t="s">
        <v>1014</v>
      </c>
      <c r="D13" s="247" t="s">
        <v>1015</v>
      </c>
      <c r="E13" s="249" t="s">
        <v>1016</v>
      </c>
      <c r="F13" s="248">
        <v>386400</v>
      </c>
      <c r="G13" s="247" t="s">
        <v>1017</v>
      </c>
      <c r="H13" s="255">
        <v>0</v>
      </c>
      <c r="I13" s="255"/>
      <c r="J13" s="256"/>
      <c r="K13" s="257"/>
      <c r="L13" s="156">
        <f t="shared" si="0"/>
        <v>386400</v>
      </c>
      <c r="M13" s="418"/>
      <c r="N13" s="247"/>
      <c r="O13" s="247"/>
      <c r="P13" s="247"/>
      <c r="Q13" s="247"/>
      <c r="R13" s="247"/>
    </row>
    <row r="14" spans="1:18" s="417" customFormat="1" ht="25.5" x14ac:dyDescent="0.2">
      <c r="A14" s="281" t="s">
        <v>1018</v>
      </c>
      <c r="B14" s="157">
        <v>43548</v>
      </c>
      <c r="C14" s="249" t="s">
        <v>1019</v>
      </c>
      <c r="D14" s="247" t="s">
        <v>1020</v>
      </c>
      <c r="E14" s="249" t="s">
        <v>1021</v>
      </c>
      <c r="F14" s="248">
        <v>11200</v>
      </c>
      <c r="G14" s="247" t="s">
        <v>247</v>
      </c>
      <c r="H14" s="255">
        <v>0</v>
      </c>
      <c r="I14" s="255"/>
      <c r="J14" s="258"/>
      <c r="K14" s="257"/>
      <c r="L14" s="156">
        <f t="shared" ref="L14:L34" si="1">F14-H14</f>
        <v>11200</v>
      </c>
      <c r="M14" s="418"/>
      <c r="N14" s="247"/>
      <c r="O14" s="247"/>
      <c r="P14" s="247"/>
      <c r="Q14" s="247"/>
      <c r="R14" s="247"/>
    </row>
    <row r="15" spans="1:18" s="420" customFormat="1" x14ac:dyDescent="0.2">
      <c r="A15" s="320" t="s">
        <v>1022</v>
      </c>
      <c r="B15" s="297">
        <v>43672</v>
      </c>
      <c r="C15" s="593" t="s">
        <v>349</v>
      </c>
      <c r="D15" s="320" t="s">
        <v>1023</v>
      </c>
      <c r="E15" s="593" t="s">
        <v>1024</v>
      </c>
      <c r="F15" s="321">
        <v>28807.7</v>
      </c>
      <c r="G15" s="320" t="s">
        <v>1025</v>
      </c>
      <c r="H15" s="322">
        <v>0</v>
      </c>
      <c r="I15" s="322"/>
      <c r="J15" s="326"/>
      <c r="K15" s="323"/>
      <c r="L15" s="296"/>
      <c r="M15" s="419"/>
      <c r="N15" s="320"/>
      <c r="O15" s="320"/>
      <c r="P15" s="320"/>
      <c r="Q15" s="320"/>
      <c r="R15" s="320"/>
    </row>
    <row r="16" spans="1:18" s="214" customFormat="1" ht="25.5" x14ac:dyDescent="0.2">
      <c r="A16" s="281" t="s">
        <v>1026</v>
      </c>
      <c r="B16" s="157">
        <v>43017</v>
      </c>
      <c r="C16" s="250" t="s">
        <v>1027</v>
      </c>
      <c r="D16" s="163" t="s">
        <v>1028</v>
      </c>
      <c r="E16" s="250" t="s">
        <v>1029</v>
      </c>
      <c r="F16" s="219">
        <f>1523.34+2325+33+33</f>
        <v>3914.34</v>
      </c>
      <c r="G16" s="163" t="s">
        <v>1030</v>
      </c>
      <c r="H16" s="252">
        <f>2325+1523.34</f>
        <v>3848.34</v>
      </c>
      <c r="I16" s="252">
        <f>2325+1523.34+70+1391</f>
        <v>5309.34</v>
      </c>
      <c r="J16" s="253">
        <v>42230</v>
      </c>
      <c r="K16" s="259">
        <v>472866</v>
      </c>
      <c r="L16" s="156">
        <f t="shared" si="1"/>
        <v>66</v>
      </c>
      <c r="M16" s="421"/>
      <c r="N16" s="163"/>
      <c r="O16" s="163"/>
      <c r="P16" s="163"/>
      <c r="Q16" s="163"/>
      <c r="R16" s="163"/>
    </row>
    <row r="17" spans="1:18" s="214" customFormat="1" x14ac:dyDescent="0.2">
      <c r="A17" s="281" t="s">
        <v>1031</v>
      </c>
      <c r="B17" s="157">
        <v>43199</v>
      </c>
      <c r="C17" s="250" t="s">
        <v>164</v>
      </c>
      <c r="D17" s="163" t="s">
        <v>1032</v>
      </c>
      <c r="E17" s="250" t="s">
        <v>1033</v>
      </c>
      <c r="F17" s="219">
        <f>9800+1400+33</f>
        <v>11233</v>
      </c>
      <c r="G17" s="163" t="s">
        <v>1030</v>
      </c>
      <c r="H17" s="252">
        <f>1400+9800</f>
        <v>11200</v>
      </c>
      <c r="I17" s="252">
        <f>1400+9800+68</f>
        <v>11268</v>
      </c>
      <c r="J17" s="253">
        <v>42125</v>
      </c>
      <c r="K17" s="259">
        <v>448231</v>
      </c>
      <c r="L17" s="156">
        <f t="shared" si="1"/>
        <v>33</v>
      </c>
      <c r="M17" s="421"/>
      <c r="N17" s="163"/>
      <c r="O17" s="163"/>
      <c r="P17" s="163"/>
      <c r="Q17" s="163"/>
      <c r="R17" s="163"/>
    </row>
    <row r="18" spans="1:18" s="214" customFormat="1" ht="38.25" x14ac:dyDescent="0.2">
      <c r="A18" s="281" t="s">
        <v>1034</v>
      </c>
      <c r="B18" s="157">
        <v>43256</v>
      </c>
      <c r="C18" s="250" t="s">
        <v>1035</v>
      </c>
      <c r="D18" s="163" t="s">
        <v>1036</v>
      </c>
      <c r="E18" s="250" t="s">
        <v>1037</v>
      </c>
      <c r="F18" s="219">
        <v>952000</v>
      </c>
      <c r="G18" s="250" t="s">
        <v>1038</v>
      </c>
      <c r="H18" s="252">
        <f>14000+98000+56000+56000+16800+117600+67200+67200+67200+2800+19600+11200+11200+11200</f>
        <v>616000</v>
      </c>
      <c r="I18" s="260" t="s">
        <v>1039</v>
      </c>
      <c r="J18" s="261" t="s">
        <v>1040</v>
      </c>
      <c r="K18" s="262" t="s">
        <v>1041</v>
      </c>
      <c r="L18" s="156">
        <f t="shared" si="1"/>
        <v>336000</v>
      </c>
      <c r="M18" s="421"/>
      <c r="N18" s="163"/>
      <c r="O18" s="163"/>
      <c r="P18" s="163"/>
      <c r="Q18" s="163"/>
      <c r="R18" s="163"/>
    </row>
    <row r="19" spans="1:18" s="214" customFormat="1" ht="25.5" x14ac:dyDescent="0.2">
      <c r="A19" s="713" t="s">
        <v>1042</v>
      </c>
      <c r="B19" s="714">
        <v>43143</v>
      </c>
      <c r="C19" s="715" t="s">
        <v>1043</v>
      </c>
      <c r="D19" s="713" t="s">
        <v>846</v>
      </c>
      <c r="E19" s="715" t="s">
        <v>847</v>
      </c>
      <c r="F19" s="716">
        <v>8400</v>
      </c>
      <c r="G19" s="717" t="s">
        <v>1044</v>
      </c>
      <c r="H19" s="718">
        <f>8400</f>
        <v>8400</v>
      </c>
      <c r="I19" s="718">
        <f>365+8400+238+2144</f>
        <v>11147</v>
      </c>
      <c r="J19" s="719">
        <v>41983</v>
      </c>
      <c r="K19" s="720">
        <v>400882</v>
      </c>
      <c r="L19" s="717">
        <f>F19-H19</f>
        <v>0</v>
      </c>
      <c r="M19" s="422" t="s">
        <v>1045</v>
      </c>
      <c r="N19" s="163"/>
      <c r="O19" s="163"/>
      <c r="P19" s="163"/>
      <c r="Q19" s="163"/>
      <c r="R19" s="163"/>
    </row>
    <row r="20" spans="1:18" s="214" customFormat="1" ht="25.5" x14ac:dyDescent="0.2">
      <c r="A20" s="281" t="s">
        <v>1046</v>
      </c>
      <c r="B20" s="157">
        <v>43080</v>
      </c>
      <c r="C20" s="250" t="s">
        <v>1047</v>
      </c>
      <c r="D20" s="163" t="s">
        <v>1048</v>
      </c>
      <c r="E20" s="250" t="s">
        <v>1049</v>
      </c>
      <c r="F20" s="219">
        <v>11760</v>
      </c>
      <c r="G20" s="250" t="s">
        <v>1050</v>
      </c>
      <c r="H20" s="252">
        <f>4650+3190</f>
        <v>7840</v>
      </c>
      <c r="I20" s="252">
        <f>1095+4650+3190+102+1520</f>
        <v>10557</v>
      </c>
      <c r="J20" s="253">
        <v>41960</v>
      </c>
      <c r="K20" s="263">
        <v>396836</v>
      </c>
      <c r="L20" s="156">
        <f t="shared" si="1"/>
        <v>3920</v>
      </c>
      <c r="M20" s="421"/>
      <c r="N20" s="163"/>
      <c r="O20" s="163"/>
      <c r="P20" s="163"/>
      <c r="Q20" s="163"/>
      <c r="R20" s="163"/>
    </row>
    <row r="21" spans="1:18" s="118" customFormat="1" ht="25.5" x14ac:dyDescent="0.2">
      <c r="A21" s="150" t="s">
        <v>1051</v>
      </c>
      <c r="B21" s="149">
        <v>43109</v>
      </c>
      <c r="C21" s="159" t="s">
        <v>164</v>
      </c>
      <c r="D21" s="150" t="s">
        <v>1052</v>
      </c>
      <c r="E21" s="159" t="s">
        <v>1053</v>
      </c>
      <c r="F21" s="152">
        <v>22400</v>
      </c>
      <c r="G21" s="150" t="s">
        <v>247</v>
      </c>
      <c r="H21" s="264">
        <f>2800+19600</f>
        <v>22400</v>
      </c>
      <c r="I21" s="264">
        <f>2800+19600+132+1615</f>
        <v>24147</v>
      </c>
      <c r="J21" s="265">
        <v>41787</v>
      </c>
      <c r="K21" s="266">
        <v>304696</v>
      </c>
      <c r="L21" s="153">
        <f t="shared" si="1"/>
        <v>0</v>
      </c>
      <c r="M21" s="423"/>
      <c r="N21" s="150"/>
      <c r="O21" s="150"/>
      <c r="P21" s="150"/>
      <c r="Q21" s="150"/>
      <c r="R21" s="150"/>
    </row>
    <row r="22" spans="1:18" s="118" customFormat="1" ht="25.5" x14ac:dyDescent="0.2">
      <c r="A22" s="150" t="s">
        <v>1054</v>
      </c>
      <c r="B22" s="149">
        <v>42855</v>
      </c>
      <c r="C22" s="159" t="s">
        <v>1055</v>
      </c>
      <c r="D22" s="150" t="s">
        <v>1007</v>
      </c>
      <c r="E22" s="159" t="s">
        <v>1056</v>
      </c>
      <c r="F22" s="152">
        <v>39707.300000000003</v>
      </c>
      <c r="G22" s="150" t="s">
        <v>1025</v>
      </c>
      <c r="H22" s="264">
        <v>39707.300000000003</v>
      </c>
      <c r="I22" s="264">
        <v>39707.300000000003</v>
      </c>
      <c r="J22" s="267" t="s">
        <v>1057</v>
      </c>
      <c r="K22" s="268" t="s">
        <v>1058</v>
      </c>
      <c r="L22" s="153">
        <f t="shared" si="1"/>
        <v>0</v>
      </c>
      <c r="M22" s="423"/>
      <c r="N22" s="150"/>
      <c r="O22" s="150"/>
      <c r="P22" s="150"/>
      <c r="Q22" s="150"/>
      <c r="R22" s="150"/>
    </row>
    <row r="23" spans="1:18" s="118" customFormat="1" ht="25.5" x14ac:dyDescent="0.2">
      <c r="A23" s="150" t="s">
        <v>1059</v>
      </c>
      <c r="B23" s="149">
        <v>43309</v>
      </c>
      <c r="C23" s="159" t="s">
        <v>164</v>
      </c>
      <c r="D23" s="150" t="s">
        <v>1060</v>
      </c>
      <c r="E23" s="159" t="s">
        <v>1061</v>
      </c>
      <c r="F23" s="152">
        <v>22400</v>
      </c>
      <c r="G23" s="150" t="s">
        <v>1025</v>
      </c>
      <c r="H23" s="264">
        <v>22400</v>
      </c>
      <c r="I23" s="264">
        <v>22400</v>
      </c>
      <c r="J23" s="265">
        <v>42508</v>
      </c>
      <c r="K23" s="266">
        <v>569301</v>
      </c>
      <c r="L23" s="153">
        <f t="shared" si="1"/>
        <v>0</v>
      </c>
      <c r="M23" s="423"/>
      <c r="N23" s="150"/>
      <c r="O23" s="150"/>
      <c r="P23" s="150"/>
      <c r="Q23" s="150"/>
      <c r="R23" s="150"/>
    </row>
    <row r="24" spans="1:18" s="214" customFormat="1" ht="25.5" x14ac:dyDescent="0.2">
      <c r="A24" s="281" t="s">
        <v>1062</v>
      </c>
      <c r="B24" s="157">
        <v>43124</v>
      </c>
      <c r="C24" s="250" t="s">
        <v>349</v>
      </c>
      <c r="D24" s="163" t="s">
        <v>1063</v>
      </c>
      <c r="E24" s="250" t="s">
        <v>1064</v>
      </c>
      <c r="F24" s="219">
        <v>448000</v>
      </c>
      <c r="G24" s="163" t="s">
        <v>1065</v>
      </c>
      <c r="H24" s="252">
        <f>12600+88200+50400+50400+50400</f>
        <v>252000</v>
      </c>
      <c r="I24" s="252">
        <f>H24</f>
        <v>252000</v>
      </c>
      <c r="J24" s="253">
        <v>43059</v>
      </c>
      <c r="K24" s="259">
        <v>757080</v>
      </c>
      <c r="L24" s="156">
        <f t="shared" si="1"/>
        <v>196000</v>
      </c>
      <c r="M24" s="421"/>
      <c r="N24" s="163"/>
      <c r="O24" s="163"/>
      <c r="P24" s="163"/>
      <c r="Q24" s="163"/>
      <c r="R24" s="163"/>
    </row>
    <row r="25" spans="1:18" s="214" customFormat="1" x14ac:dyDescent="0.2">
      <c r="A25" s="281" t="s">
        <v>1066</v>
      </c>
      <c r="B25" s="157">
        <v>43081</v>
      </c>
      <c r="C25" s="250" t="s">
        <v>349</v>
      </c>
      <c r="D25" s="163" t="s">
        <v>1067</v>
      </c>
      <c r="E25" s="250" t="s">
        <v>1068</v>
      </c>
      <c r="F25" s="219">
        <v>84000</v>
      </c>
      <c r="G25" s="163" t="s">
        <v>1050</v>
      </c>
      <c r="H25" s="252">
        <f>360+23520+13440+13440+13440</f>
        <v>64200</v>
      </c>
      <c r="I25" s="252">
        <f>H25</f>
        <v>64200</v>
      </c>
      <c r="J25" s="253">
        <v>41712</v>
      </c>
      <c r="K25" s="259">
        <v>327207</v>
      </c>
      <c r="L25" s="156">
        <f t="shared" si="1"/>
        <v>19800</v>
      </c>
      <c r="M25" s="421"/>
      <c r="N25" s="163"/>
      <c r="O25" s="163"/>
      <c r="P25" s="163"/>
      <c r="Q25" s="163"/>
      <c r="R25" s="163"/>
    </row>
    <row r="26" spans="1:18" s="118" customFormat="1" ht="25.5" x14ac:dyDescent="0.2">
      <c r="A26" s="150" t="s">
        <v>1069</v>
      </c>
      <c r="B26" s="149">
        <v>42433</v>
      </c>
      <c r="C26" s="159" t="s">
        <v>1070</v>
      </c>
      <c r="D26" s="150" t="s">
        <v>838</v>
      </c>
      <c r="E26" s="159" t="s">
        <v>1071</v>
      </c>
      <c r="F26" s="152">
        <v>28000</v>
      </c>
      <c r="G26" s="150" t="s">
        <v>247</v>
      </c>
      <c r="H26" s="264">
        <f>1400+9800+5600+5600+5600</f>
        <v>28000</v>
      </c>
      <c r="I26" s="264">
        <v>28000</v>
      </c>
      <c r="J26" s="265">
        <v>42016</v>
      </c>
      <c r="K26" s="266">
        <v>405662</v>
      </c>
      <c r="L26" s="153">
        <f t="shared" si="1"/>
        <v>0</v>
      </c>
      <c r="M26" s="423"/>
      <c r="N26" s="150"/>
      <c r="O26" s="150"/>
      <c r="P26" s="150"/>
      <c r="Q26" s="150"/>
      <c r="R26" s="150"/>
    </row>
    <row r="27" spans="1:18" s="118" customFormat="1" ht="25.5" x14ac:dyDescent="0.2">
      <c r="A27" s="165" t="s">
        <v>1072</v>
      </c>
      <c r="B27" s="166">
        <v>42398</v>
      </c>
      <c r="C27" s="594" t="s">
        <v>1073</v>
      </c>
      <c r="D27" s="165" t="s">
        <v>1074</v>
      </c>
      <c r="E27" s="594" t="s">
        <v>1075</v>
      </c>
      <c r="F27" s="167">
        <v>22400</v>
      </c>
      <c r="G27" s="165" t="s">
        <v>247</v>
      </c>
      <c r="H27" s="264">
        <f>2800+19600</f>
        <v>22400</v>
      </c>
      <c r="I27" s="264">
        <f>H27</f>
        <v>22400</v>
      </c>
      <c r="J27" s="265">
        <v>42270</v>
      </c>
      <c r="K27" s="266">
        <v>500253</v>
      </c>
      <c r="L27" s="153">
        <f t="shared" si="1"/>
        <v>0</v>
      </c>
      <c r="M27" s="423"/>
      <c r="N27" s="150"/>
      <c r="O27" s="150"/>
      <c r="P27" s="150"/>
      <c r="Q27" s="150"/>
      <c r="R27" s="150"/>
    </row>
    <row r="28" spans="1:18" s="118" customFormat="1" ht="25.5" x14ac:dyDescent="0.2">
      <c r="A28" s="150" t="s">
        <v>1076</v>
      </c>
      <c r="B28" s="149">
        <v>41668</v>
      </c>
      <c r="C28" s="159" t="s">
        <v>1077</v>
      </c>
      <c r="D28" s="150" t="s">
        <v>1078</v>
      </c>
      <c r="E28" s="159" t="s">
        <v>1079</v>
      </c>
      <c r="F28" s="152">
        <v>1125</v>
      </c>
      <c r="G28" s="150" t="s">
        <v>275</v>
      </c>
      <c r="H28" s="264">
        <v>1125</v>
      </c>
      <c r="I28" s="264">
        <v>1125</v>
      </c>
      <c r="J28" s="265">
        <v>42899</v>
      </c>
      <c r="K28" s="266">
        <v>697144</v>
      </c>
      <c r="L28" s="153">
        <f t="shared" si="1"/>
        <v>0</v>
      </c>
      <c r="M28" s="423"/>
      <c r="N28" s="150"/>
      <c r="O28" s="150"/>
      <c r="P28" s="150"/>
      <c r="Q28" s="150"/>
      <c r="R28" s="150"/>
    </row>
    <row r="29" spans="1:18" s="118" customFormat="1" ht="25.5" x14ac:dyDescent="0.2">
      <c r="A29" s="150" t="s">
        <v>1080</v>
      </c>
      <c r="B29" s="149">
        <v>41579</v>
      </c>
      <c r="C29" s="159" t="s">
        <v>349</v>
      </c>
      <c r="D29" s="150" t="s">
        <v>1081</v>
      </c>
      <c r="E29" s="159" t="s">
        <v>1082</v>
      </c>
      <c r="F29" s="152">
        <v>3848.34</v>
      </c>
      <c r="G29" s="150" t="s">
        <v>1030</v>
      </c>
      <c r="H29" s="264">
        <v>3848.34</v>
      </c>
      <c r="I29" s="264">
        <v>3848.34</v>
      </c>
      <c r="J29" s="265">
        <v>41834</v>
      </c>
      <c r="K29" s="266">
        <v>349342</v>
      </c>
      <c r="L29" s="153">
        <f t="shared" si="1"/>
        <v>0</v>
      </c>
      <c r="M29" s="423"/>
      <c r="N29" s="150"/>
      <c r="O29" s="150"/>
      <c r="P29" s="150"/>
      <c r="Q29" s="150"/>
      <c r="R29" s="150"/>
    </row>
    <row r="30" spans="1:18" s="118" customFormat="1" ht="25.5" x14ac:dyDescent="0.2">
      <c r="A30" s="150" t="s">
        <v>1083</v>
      </c>
      <c r="B30" s="149">
        <v>43382</v>
      </c>
      <c r="C30" s="159" t="s">
        <v>1084</v>
      </c>
      <c r="D30" s="150" t="s">
        <v>1085</v>
      </c>
      <c r="E30" s="159" t="s">
        <v>1086</v>
      </c>
      <c r="F30" s="152">
        <v>112000</v>
      </c>
      <c r="G30" s="150" t="s">
        <v>1087</v>
      </c>
      <c r="H30" s="264">
        <v>112000</v>
      </c>
      <c r="I30" s="264">
        <v>112000</v>
      </c>
      <c r="J30" s="265">
        <v>42473</v>
      </c>
      <c r="K30" s="266">
        <v>561706</v>
      </c>
      <c r="L30" s="153">
        <f t="shared" si="1"/>
        <v>0</v>
      </c>
      <c r="M30" s="423"/>
      <c r="N30" s="150"/>
      <c r="O30" s="150"/>
      <c r="P30" s="150"/>
      <c r="Q30" s="150"/>
      <c r="R30" s="150"/>
    </row>
    <row r="31" spans="1:18" s="118" customFormat="1" ht="25.5" x14ac:dyDescent="0.2">
      <c r="A31" s="150" t="s">
        <v>1088</v>
      </c>
      <c r="B31" s="149">
        <v>42913</v>
      </c>
      <c r="C31" s="159" t="s">
        <v>164</v>
      </c>
      <c r="D31" s="150" t="s">
        <v>1089</v>
      </c>
      <c r="E31" s="159" t="s">
        <v>1090</v>
      </c>
      <c r="F31" s="152">
        <v>3848.34</v>
      </c>
      <c r="G31" s="150" t="s">
        <v>247</v>
      </c>
      <c r="H31" s="264">
        <v>3848.34</v>
      </c>
      <c r="I31" s="264">
        <v>3848.34</v>
      </c>
      <c r="J31" s="265">
        <v>41474</v>
      </c>
      <c r="K31" s="266">
        <v>246508</v>
      </c>
      <c r="L31" s="153">
        <f t="shared" si="1"/>
        <v>0</v>
      </c>
      <c r="M31" s="423"/>
      <c r="N31" s="150"/>
      <c r="O31" s="150"/>
      <c r="P31" s="150"/>
      <c r="Q31" s="150"/>
      <c r="R31" s="150"/>
    </row>
    <row r="32" spans="1:18" s="118" customFormat="1" ht="25.5" x14ac:dyDescent="0.2">
      <c r="A32" s="150" t="s">
        <v>1091</v>
      </c>
      <c r="B32" s="149">
        <v>42843</v>
      </c>
      <c r="C32" s="159" t="s">
        <v>349</v>
      </c>
      <c r="D32" s="150" t="s">
        <v>713</v>
      </c>
      <c r="E32" s="159" t="s">
        <v>1092</v>
      </c>
      <c r="F32" s="152">
        <v>5450</v>
      </c>
      <c r="G32" s="150" t="s">
        <v>1030</v>
      </c>
      <c r="H32" s="264">
        <v>5450</v>
      </c>
      <c r="I32" s="264">
        <v>5450</v>
      </c>
      <c r="J32" s="265">
        <v>41471</v>
      </c>
      <c r="K32" s="266">
        <v>245265</v>
      </c>
      <c r="L32" s="153">
        <f t="shared" si="1"/>
        <v>0</v>
      </c>
      <c r="M32" s="423"/>
      <c r="N32" s="150"/>
      <c r="O32" s="150"/>
      <c r="P32" s="150"/>
      <c r="Q32" s="150"/>
      <c r="R32" s="150"/>
    </row>
    <row r="33" spans="1:18" s="118" customFormat="1" ht="25.5" x14ac:dyDescent="0.2">
      <c r="A33" s="150" t="s">
        <v>1093</v>
      </c>
      <c r="B33" s="149">
        <v>42982</v>
      </c>
      <c r="C33" s="159" t="s">
        <v>349</v>
      </c>
      <c r="D33" s="150" t="s">
        <v>1094</v>
      </c>
      <c r="E33" s="159" t="s">
        <v>1095</v>
      </c>
      <c r="F33" s="152">
        <v>3848.34</v>
      </c>
      <c r="G33" s="150" t="s">
        <v>1030</v>
      </c>
      <c r="H33" s="264">
        <v>3848.34</v>
      </c>
      <c r="I33" s="264">
        <v>3848.34</v>
      </c>
      <c r="J33" s="265">
        <v>41628</v>
      </c>
      <c r="K33" s="266">
        <v>293474</v>
      </c>
      <c r="L33" s="153">
        <f t="shared" si="1"/>
        <v>0</v>
      </c>
      <c r="M33" s="423"/>
      <c r="N33" s="150"/>
      <c r="O33" s="150"/>
      <c r="P33" s="150"/>
      <c r="Q33" s="150"/>
      <c r="R33" s="150"/>
    </row>
    <row r="34" spans="1:18" s="118" customFormat="1" x14ac:dyDescent="0.2">
      <c r="A34" s="150" t="s">
        <v>1096</v>
      </c>
      <c r="B34" s="149">
        <v>42955</v>
      </c>
      <c r="C34" s="159" t="s">
        <v>349</v>
      </c>
      <c r="D34" s="150" t="s">
        <v>1097</v>
      </c>
      <c r="E34" s="159" t="s">
        <v>1098</v>
      </c>
      <c r="F34" s="152">
        <v>2880.76</v>
      </c>
      <c r="G34" s="150" t="s">
        <v>247</v>
      </c>
      <c r="H34" s="264">
        <v>2880.76</v>
      </c>
      <c r="I34" s="264">
        <v>2880.76</v>
      </c>
      <c r="J34" s="265">
        <v>41492</v>
      </c>
      <c r="K34" s="269">
        <v>251147</v>
      </c>
      <c r="L34" s="153">
        <f t="shared" si="1"/>
        <v>0</v>
      </c>
      <c r="M34" s="423"/>
      <c r="N34" s="150"/>
      <c r="O34" s="150"/>
      <c r="P34" s="150"/>
      <c r="Q34" s="150"/>
      <c r="R34" s="150"/>
    </row>
    <row r="35" spans="1:18" s="309" customFormat="1" ht="25.5" x14ac:dyDescent="0.2">
      <c r="A35" s="630" t="s">
        <v>1099</v>
      </c>
      <c r="B35" s="631">
        <v>43727</v>
      </c>
      <c r="C35" s="632" t="s">
        <v>1100</v>
      </c>
      <c r="D35" s="630" t="s">
        <v>1101</v>
      </c>
      <c r="E35" s="632" t="s">
        <v>1102</v>
      </c>
      <c r="F35" s="633">
        <v>691384.8</v>
      </c>
      <c r="G35" s="630" t="s">
        <v>1103</v>
      </c>
      <c r="H35" s="634">
        <f>720.2+5041.34+2880.77+2880.77+2880.77+5041.35+35289.43+20165.39+20165.39+20165.39</f>
        <v>115230.8</v>
      </c>
      <c r="I35" s="635" t="s">
        <v>1104</v>
      </c>
      <c r="J35" s="636" t="s">
        <v>1105</v>
      </c>
      <c r="K35" s="637" t="s">
        <v>1106</v>
      </c>
      <c r="L35" s="638"/>
      <c r="M35" s="639"/>
      <c r="N35" s="630"/>
      <c r="O35" s="630"/>
      <c r="P35" s="630"/>
      <c r="Q35" s="630"/>
      <c r="R35" s="630"/>
    </row>
    <row r="36" spans="1:18" s="450" customFormat="1" ht="15.75" x14ac:dyDescent="0.25">
      <c r="A36" s="607" t="s">
        <v>59</v>
      </c>
      <c r="B36" s="608"/>
      <c r="C36" s="609"/>
      <c r="D36" s="607"/>
      <c r="E36" s="609"/>
      <c r="F36" s="610"/>
      <c r="G36" s="607"/>
      <c r="H36" s="611"/>
      <c r="I36" s="612"/>
      <c r="J36" s="613"/>
      <c r="K36" s="649"/>
      <c r="L36" s="614">
        <f>SUM(L6:L35)</f>
        <v>1233419</v>
      </c>
      <c r="M36" s="456"/>
      <c r="N36" s="456"/>
      <c r="O36" s="456"/>
      <c r="P36" s="456"/>
      <c r="Q36" s="456"/>
      <c r="R36" s="456"/>
    </row>
    <row r="37" spans="1:18" s="450" customFormat="1" ht="15.75" x14ac:dyDescent="0.25">
      <c r="A37" s="455"/>
      <c r="B37" s="615"/>
      <c r="C37" s="616"/>
      <c r="D37" s="455"/>
      <c r="E37" s="616"/>
      <c r="F37" s="617"/>
      <c r="G37" s="455"/>
      <c r="H37" s="618"/>
      <c r="I37" s="619"/>
      <c r="J37" s="620"/>
      <c r="K37" s="621"/>
      <c r="L37" s="622"/>
      <c r="M37" s="455"/>
      <c r="N37" s="455"/>
      <c r="O37" s="455"/>
      <c r="P37" s="455"/>
      <c r="Q37" s="455"/>
      <c r="R37" s="455"/>
    </row>
    <row r="38" spans="1:18" s="118" customFormat="1" x14ac:dyDescent="0.2">
      <c r="A38" s="128"/>
      <c r="B38" s="623"/>
      <c r="C38" s="596"/>
      <c r="D38" s="128"/>
      <c r="E38" s="596"/>
      <c r="F38" s="624"/>
      <c r="G38" s="128"/>
      <c r="H38" s="625"/>
      <c r="I38" s="626"/>
      <c r="J38" s="627"/>
      <c r="K38" s="628"/>
      <c r="L38" s="629"/>
      <c r="M38" s="128"/>
      <c r="N38" s="128"/>
      <c r="O38" s="128"/>
      <c r="P38" s="128"/>
      <c r="Q38" s="128"/>
      <c r="R38" s="128"/>
    </row>
    <row r="39" spans="1:18" s="450" customFormat="1" ht="15.75" x14ac:dyDescent="0.25">
      <c r="A39" s="424" t="s">
        <v>60</v>
      </c>
      <c r="B39" s="425"/>
      <c r="C39" s="595"/>
      <c r="D39" s="424"/>
      <c r="E39" s="595"/>
      <c r="F39" s="426"/>
      <c r="G39" s="424"/>
      <c r="H39" s="427"/>
      <c r="I39" s="427"/>
      <c r="J39" s="428"/>
      <c r="K39" s="650"/>
      <c r="L39" s="429"/>
      <c r="M39" s="456"/>
      <c r="N39" s="456"/>
      <c r="O39" s="456"/>
      <c r="P39" s="456"/>
      <c r="Q39" s="456"/>
      <c r="R39" s="456"/>
    </row>
    <row r="40" spans="1:18" s="214" customFormat="1" ht="25.5" x14ac:dyDescent="0.2">
      <c r="A40" s="281" t="s">
        <v>1107</v>
      </c>
      <c r="B40" s="157">
        <v>43129</v>
      </c>
      <c r="C40" s="250" t="s">
        <v>1108</v>
      </c>
      <c r="D40" s="163" t="s">
        <v>1109</v>
      </c>
      <c r="E40" s="250" t="s">
        <v>1110</v>
      </c>
      <c r="F40" s="219">
        <v>120000</v>
      </c>
      <c r="G40" s="163" t="s">
        <v>1111</v>
      </c>
      <c r="H40" s="252"/>
      <c r="I40" s="252"/>
      <c r="J40" s="271"/>
      <c r="K40" s="221"/>
      <c r="L40" s="156">
        <f t="shared" ref="L40:L50" si="2">F40-H40</f>
        <v>120000</v>
      </c>
      <c r="M40" s="163"/>
      <c r="N40" s="163"/>
      <c r="O40" s="163"/>
      <c r="P40" s="163"/>
      <c r="Q40" s="163"/>
      <c r="R40" s="163"/>
    </row>
    <row r="41" spans="1:18" s="118" customFormat="1" ht="38.25" x14ac:dyDescent="0.2">
      <c r="A41" s="640" t="s">
        <v>1112</v>
      </c>
      <c r="B41" s="641">
        <v>43129</v>
      </c>
      <c r="C41" s="642" t="s">
        <v>1113</v>
      </c>
      <c r="D41" s="640" t="s">
        <v>1114</v>
      </c>
      <c r="E41" s="642" t="s">
        <v>1115</v>
      </c>
      <c r="F41" s="643">
        <v>0</v>
      </c>
      <c r="G41" s="640"/>
      <c r="H41" s="644"/>
      <c r="I41" s="644"/>
      <c r="J41" s="645"/>
      <c r="K41" s="646"/>
      <c r="L41" s="647">
        <f t="shared" si="2"/>
        <v>0</v>
      </c>
      <c r="M41" s="648"/>
      <c r="N41" s="640"/>
      <c r="O41" s="640"/>
      <c r="P41" s="640"/>
      <c r="Q41" s="640"/>
      <c r="R41" s="640"/>
    </row>
    <row r="42" spans="1:18" s="118" customFormat="1" ht="25.5" x14ac:dyDescent="0.2">
      <c r="A42" s="150" t="s">
        <v>1116</v>
      </c>
      <c r="B42" s="149">
        <v>43157</v>
      </c>
      <c r="C42" s="159" t="s">
        <v>1117</v>
      </c>
      <c r="D42" s="150" t="s">
        <v>1118</v>
      </c>
      <c r="E42" s="159" t="s">
        <v>1119</v>
      </c>
      <c r="F42" s="152">
        <v>28000</v>
      </c>
      <c r="G42" s="150" t="s">
        <v>247</v>
      </c>
      <c r="H42" s="264">
        <v>28000</v>
      </c>
      <c r="I42" s="264">
        <f>H42</f>
        <v>28000</v>
      </c>
      <c r="J42" s="265">
        <v>41920</v>
      </c>
      <c r="K42" s="266">
        <v>388806</v>
      </c>
      <c r="L42" s="153">
        <f t="shared" si="2"/>
        <v>0</v>
      </c>
      <c r="M42" s="423"/>
      <c r="N42" s="150"/>
      <c r="O42" s="150"/>
      <c r="P42" s="150"/>
      <c r="Q42" s="150"/>
      <c r="R42" s="150"/>
    </row>
    <row r="43" spans="1:18" s="214" customFormat="1" ht="25.5" x14ac:dyDescent="0.2">
      <c r="A43" s="281" t="s">
        <v>1120</v>
      </c>
      <c r="B43" s="157">
        <v>43380</v>
      </c>
      <c r="C43" s="250" t="s">
        <v>1121</v>
      </c>
      <c r="D43" s="163" t="s">
        <v>1122</v>
      </c>
      <c r="E43" s="250" t="s">
        <v>1123</v>
      </c>
      <c r="F43" s="219">
        <v>28000</v>
      </c>
      <c r="G43" s="163" t="s">
        <v>1025</v>
      </c>
      <c r="H43" s="252">
        <f>600+2400+2400+2400+4200</f>
        <v>12000</v>
      </c>
      <c r="I43" s="252">
        <f>H43</f>
        <v>12000</v>
      </c>
      <c r="J43" s="253">
        <v>42809</v>
      </c>
      <c r="K43" s="259">
        <v>679567</v>
      </c>
      <c r="L43" s="156">
        <f t="shared" si="2"/>
        <v>16000</v>
      </c>
      <c r="M43" s="421"/>
      <c r="N43" s="163"/>
      <c r="O43" s="163"/>
      <c r="P43" s="163"/>
      <c r="Q43" s="163"/>
      <c r="R43" s="163"/>
    </row>
    <row r="44" spans="1:18" s="214" customFormat="1" x14ac:dyDescent="0.2">
      <c r="A44" s="163" t="s">
        <v>1124</v>
      </c>
      <c r="B44" s="157">
        <v>43995</v>
      </c>
      <c r="C44" s="250" t="s">
        <v>1125</v>
      </c>
      <c r="D44" s="163" t="s">
        <v>1126</v>
      </c>
      <c r="E44" s="250" t="s">
        <v>1127</v>
      </c>
      <c r="F44" s="219">
        <v>140000</v>
      </c>
      <c r="G44" s="163" t="s">
        <v>1128</v>
      </c>
      <c r="H44" s="252"/>
      <c r="I44" s="252"/>
      <c r="J44" s="271"/>
      <c r="K44" s="259"/>
      <c r="L44" s="156">
        <f t="shared" si="2"/>
        <v>140000</v>
      </c>
      <c r="M44" s="421"/>
      <c r="N44" s="163"/>
      <c r="O44" s="163"/>
      <c r="P44" s="163"/>
      <c r="Q44" s="163"/>
      <c r="R44" s="163"/>
    </row>
    <row r="45" spans="1:18" s="118" customFormat="1" ht="25.5" x14ac:dyDescent="0.2">
      <c r="A45" s="150" t="s">
        <v>1129</v>
      </c>
      <c r="B45" s="149">
        <v>45391</v>
      </c>
      <c r="C45" s="159" t="s">
        <v>1130</v>
      </c>
      <c r="D45" s="150" t="s">
        <v>531</v>
      </c>
      <c r="E45" s="159" t="s">
        <v>532</v>
      </c>
      <c r="F45" s="152">
        <v>100800</v>
      </c>
      <c r="G45" s="150" t="s">
        <v>1131</v>
      </c>
      <c r="H45" s="264">
        <v>100800</v>
      </c>
      <c r="I45" s="264">
        <f>5040+35280+20160+20160+20160</f>
        <v>100800</v>
      </c>
      <c r="J45" s="265">
        <v>43201</v>
      </c>
      <c r="K45" s="266">
        <v>811645</v>
      </c>
      <c r="L45" s="153">
        <f t="shared" si="2"/>
        <v>0</v>
      </c>
      <c r="M45" s="423"/>
      <c r="N45" s="150"/>
      <c r="O45" s="150"/>
      <c r="P45" s="150"/>
      <c r="Q45" s="150"/>
      <c r="R45" s="150"/>
    </row>
    <row r="46" spans="1:18" s="214" customFormat="1" ht="102" x14ac:dyDescent="0.2">
      <c r="A46" s="281" t="s">
        <v>1132</v>
      </c>
      <c r="B46" s="157">
        <v>42822</v>
      </c>
      <c r="C46" s="250" t="s">
        <v>1133</v>
      </c>
      <c r="D46" s="163" t="s">
        <v>1134</v>
      </c>
      <c r="E46" s="250" t="s">
        <v>1135</v>
      </c>
      <c r="F46" s="219">
        <v>42959</v>
      </c>
      <c r="G46" s="250" t="s">
        <v>1136</v>
      </c>
      <c r="H46" s="252">
        <v>32959</v>
      </c>
      <c r="I46" s="260" t="s">
        <v>1137</v>
      </c>
      <c r="J46" s="270" t="s">
        <v>1138</v>
      </c>
      <c r="K46" s="262" t="s">
        <v>1139</v>
      </c>
      <c r="L46" s="156">
        <f t="shared" si="2"/>
        <v>10000</v>
      </c>
      <c r="M46" s="421" t="s">
        <v>1140</v>
      </c>
      <c r="N46" s="163"/>
      <c r="O46" s="163"/>
      <c r="P46" s="163"/>
      <c r="Q46" s="163"/>
      <c r="R46" s="163"/>
    </row>
    <row r="47" spans="1:18" s="214" customFormat="1" ht="25.5" x14ac:dyDescent="0.2">
      <c r="A47" s="281" t="s">
        <v>1141</v>
      </c>
      <c r="B47" s="157">
        <v>42765</v>
      </c>
      <c r="C47" s="250" t="s">
        <v>1142</v>
      </c>
      <c r="D47" s="163" t="s">
        <v>1143</v>
      </c>
      <c r="E47" s="250" t="s">
        <v>1144</v>
      </c>
      <c r="F47" s="219">
        <v>12800</v>
      </c>
      <c r="G47" s="173" t="s">
        <v>1145</v>
      </c>
      <c r="H47" s="252"/>
      <c r="I47" s="252"/>
      <c r="J47" s="273"/>
      <c r="K47" s="274"/>
      <c r="L47" s="156">
        <f t="shared" si="2"/>
        <v>12800</v>
      </c>
      <c r="M47" s="421"/>
      <c r="N47" s="163"/>
      <c r="O47" s="163"/>
      <c r="P47" s="163"/>
      <c r="Q47" s="163"/>
      <c r="R47" s="163"/>
    </row>
    <row r="48" spans="1:18" s="214" customFormat="1" ht="25.5" x14ac:dyDescent="0.2">
      <c r="A48" s="163" t="s">
        <v>1146</v>
      </c>
      <c r="B48" s="282">
        <v>41906</v>
      </c>
      <c r="C48" s="250" t="s">
        <v>1147</v>
      </c>
      <c r="D48" s="163" t="s">
        <v>535</v>
      </c>
      <c r="E48" s="250" t="s">
        <v>536</v>
      </c>
      <c r="F48" s="219">
        <v>168000</v>
      </c>
      <c r="G48" s="163" t="s">
        <v>1148</v>
      </c>
      <c r="H48" s="252"/>
      <c r="I48" s="252"/>
      <c r="J48" s="273"/>
      <c r="K48" s="274"/>
      <c r="L48" s="156">
        <f t="shared" si="2"/>
        <v>168000</v>
      </c>
      <c r="M48" s="421"/>
      <c r="N48" s="163"/>
      <c r="O48" s="163"/>
      <c r="P48" s="163"/>
      <c r="Q48" s="163"/>
      <c r="R48" s="163"/>
    </row>
    <row r="49" spans="1:18" s="118" customFormat="1" x14ac:dyDescent="0.2">
      <c r="A49" s="150" t="s">
        <v>1149</v>
      </c>
      <c r="B49" s="149">
        <v>41592</v>
      </c>
      <c r="C49" s="159" t="s">
        <v>484</v>
      </c>
      <c r="D49" s="150" t="s">
        <v>1150</v>
      </c>
      <c r="E49" s="159" t="s">
        <v>1151</v>
      </c>
      <c r="F49" s="152">
        <v>28000</v>
      </c>
      <c r="G49" s="150" t="s">
        <v>247</v>
      </c>
      <c r="H49" s="264">
        <v>28000</v>
      </c>
      <c r="I49" s="264">
        <v>28000</v>
      </c>
      <c r="J49" s="265">
        <v>41877</v>
      </c>
      <c r="K49" s="266">
        <v>363056</v>
      </c>
      <c r="L49" s="153">
        <f t="shared" si="2"/>
        <v>0</v>
      </c>
      <c r="M49" s="423"/>
      <c r="N49" s="150"/>
      <c r="O49" s="150"/>
      <c r="P49" s="150"/>
      <c r="Q49" s="150"/>
      <c r="R49" s="150"/>
    </row>
    <row r="50" spans="1:18" s="118" customFormat="1" x14ac:dyDescent="0.2">
      <c r="A50" s="150" t="s">
        <v>1152</v>
      </c>
      <c r="B50" s="149">
        <v>43053</v>
      </c>
      <c r="C50" s="159" t="s">
        <v>484</v>
      </c>
      <c r="D50" s="150" t="s">
        <v>1153</v>
      </c>
      <c r="E50" s="159" t="s">
        <v>1154</v>
      </c>
      <c r="F50" s="152">
        <v>28000</v>
      </c>
      <c r="G50" s="150" t="s">
        <v>247</v>
      </c>
      <c r="H50" s="264">
        <v>28000</v>
      </c>
      <c r="I50" s="264">
        <v>28000</v>
      </c>
      <c r="J50" s="265">
        <v>41920</v>
      </c>
      <c r="K50" s="266">
        <v>388805</v>
      </c>
      <c r="L50" s="153">
        <f t="shared" si="2"/>
        <v>0</v>
      </c>
      <c r="M50" s="423"/>
      <c r="N50" s="150"/>
      <c r="O50" s="150"/>
      <c r="P50" s="150"/>
      <c r="Q50" s="150"/>
      <c r="R50" s="150"/>
    </row>
    <row r="51" spans="1:18" s="309" customFormat="1" ht="25.5" x14ac:dyDescent="0.2">
      <c r="A51" s="308" t="s">
        <v>1155</v>
      </c>
      <c r="B51" s="297">
        <v>43812</v>
      </c>
      <c r="C51" s="304" t="s">
        <v>1156</v>
      </c>
      <c r="D51" s="308" t="s">
        <v>1157</v>
      </c>
      <c r="E51" s="304" t="s">
        <v>1158</v>
      </c>
      <c r="F51" s="317">
        <v>68000</v>
      </c>
      <c r="G51" s="308" t="s">
        <v>1050</v>
      </c>
      <c r="H51" s="318"/>
      <c r="I51" s="318"/>
      <c r="J51" s="311"/>
      <c r="K51" s="319"/>
      <c r="L51" s="325"/>
      <c r="M51" s="415"/>
      <c r="N51" s="308"/>
      <c r="O51" s="308"/>
      <c r="P51" s="308"/>
      <c r="Q51" s="308"/>
      <c r="R51" s="308"/>
    </row>
    <row r="52" spans="1:18" s="309" customFormat="1" ht="25.5" x14ac:dyDescent="0.2">
      <c r="A52" s="308" t="s">
        <v>1159</v>
      </c>
      <c r="B52" s="297">
        <v>43038</v>
      </c>
      <c r="C52" s="304" t="s">
        <v>1160</v>
      </c>
      <c r="D52" s="308" t="s">
        <v>1161</v>
      </c>
      <c r="E52" s="304" t="s">
        <v>1162</v>
      </c>
      <c r="F52" s="317">
        <v>132000</v>
      </c>
      <c r="G52" s="308" t="s">
        <v>1163</v>
      </c>
      <c r="H52" s="318"/>
      <c r="I52" s="318"/>
      <c r="J52" s="311"/>
      <c r="K52" s="324"/>
      <c r="L52" s="325"/>
      <c r="M52" s="415"/>
      <c r="N52" s="308"/>
      <c r="O52" s="308"/>
      <c r="P52" s="308"/>
      <c r="Q52" s="308"/>
      <c r="R52" s="308"/>
    </row>
    <row r="53" spans="1:18" s="309" customFormat="1" x14ac:dyDescent="0.2">
      <c r="A53" s="308" t="s">
        <v>1164</v>
      </c>
      <c r="B53" s="297">
        <v>43766</v>
      </c>
      <c r="C53" s="304" t="s">
        <v>496</v>
      </c>
      <c r="D53" s="308" t="s">
        <v>1165</v>
      </c>
      <c r="E53" s="304" t="s">
        <v>1166</v>
      </c>
      <c r="F53" s="317">
        <v>52000</v>
      </c>
      <c r="G53" s="308" t="s">
        <v>1050</v>
      </c>
      <c r="H53" s="318"/>
      <c r="I53" s="318"/>
      <c r="J53" s="311"/>
      <c r="K53" s="324"/>
      <c r="L53" s="325"/>
      <c r="M53" s="415"/>
      <c r="N53" s="308"/>
      <c r="O53" s="308"/>
      <c r="P53" s="308"/>
      <c r="Q53" s="308"/>
      <c r="R53" s="308"/>
    </row>
    <row r="54" spans="1:18" s="118" customFormat="1" x14ac:dyDescent="0.2">
      <c r="A54" s="128"/>
      <c r="B54" s="128"/>
      <c r="C54" s="596"/>
      <c r="D54" s="128"/>
      <c r="E54" s="596"/>
      <c r="F54" s="131"/>
      <c r="G54" s="128"/>
      <c r="H54" s="275"/>
      <c r="I54" s="275"/>
      <c r="J54" s="276"/>
      <c r="K54" s="276"/>
      <c r="L54" s="153"/>
      <c r="M54" s="128"/>
      <c r="N54" s="128"/>
      <c r="O54" s="128"/>
      <c r="P54" s="128"/>
      <c r="Q54" s="128"/>
      <c r="R54" s="128"/>
    </row>
    <row r="55" spans="1:18" s="214" customFormat="1" x14ac:dyDescent="0.2">
      <c r="A55" s="281" t="s">
        <v>1167</v>
      </c>
      <c r="B55" s="157">
        <v>43040</v>
      </c>
      <c r="C55" s="250" t="s">
        <v>484</v>
      </c>
      <c r="D55" s="163" t="s">
        <v>1168</v>
      </c>
      <c r="E55" s="250" t="s">
        <v>1169</v>
      </c>
      <c r="F55" s="219">
        <v>12000</v>
      </c>
      <c r="G55" s="163" t="s">
        <v>247</v>
      </c>
      <c r="H55" s="252"/>
      <c r="I55" s="252"/>
      <c r="J55" s="253"/>
      <c r="K55" s="259"/>
      <c r="L55" s="156">
        <f t="shared" ref="L55:L65" si="3">F55-H55</f>
        <v>12000</v>
      </c>
      <c r="M55" s="421"/>
      <c r="N55" s="163"/>
      <c r="O55" s="163"/>
      <c r="P55" s="163"/>
      <c r="Q55" s="163"/>
      <c r="R55" s="163"/>
    </row>
    <row r="56" spans="1:18" s="118" customFormat="1" ht="25.5" x14ac:dyDescent="0.2">
      <c r="A56" s="150" t="s">
        <v>1170</v>
      </c>
      <c r="B56" s="149">
        <v>43305</v>
      </c>
      <c r="C56" s="159" t="s">
        <v>484</v>
      </c>
      <c r="D56" s="150" t="s">
        <v>1171</v>
      </c>
      <c r="E56" s="159" t="s">
        <v>1172</v>
      </c>
      <c r="F56" s="168">
        <v>11200</v>
      </c>
      <c r="G56" s="150" t="s">
        <v>247</v>
      </c>
      <c r="H56" s="264">
        <v>11200</v>
      </c>
      <c r="I56" s="264">
        <v>11200</v>
      </c>
      <c r="J56" s="265">
        <v>42066</v>
      </c>
      <c r="K56" s="266">
        <v>432564</v>
      </c>
      <c r="L56" s="153">
        <f t="shared" si="3"/>
        <v>0</v>
      </c>
      <c r="M56" s="423"/>
      <c r="N56" s="150"/>
      <c r="O56" s="150"/>
      <c r="P56" s="150"/>
      <c r="Q56" s="150"/>
      <c r="R56" s="150"/>
    </row>
    <row r="57" spans="1:18" s="214" customFormat="1" ht="25.5" x14ac:dyDescent="0.2">
      <c r="A57" s="163" t="s">
        <v>1173</v>
      </c>
      <c r="B57" s="282">
        <v>43859</v>
      </c>
      <c r="C57" s="250" t="s">
        <v>1174</v>
      </c>
      <c r="D57" s="163" t="s">
        <v>1175</v>
      </c>
      <c r="E57" s="250" t="s">
        <v>1176</v>
      </c>
      <c r="F57" s="251">
        <v>56000</v>
      </c>
      <c r="G57" s="163" t="s">
        <v>1025</v>
      </c>
      <c r="H57" s="252"/>
      <c r="I57" s="252"/>
      <c r="J57" s="253"/>
      <c r="K57" s="259"/>
      <c r="L57" s="156">
        <f t="shared" si="3"/>
        <v>56000</v>
      </c>
      <c r="M57" s="421"/>
      <c r="N57" s="163"/>
      <c r="O57" s="163"/>
      <c r="P57" s="163"/>
      <c r="Q57" s="163"/>
      <c r="R57" s="163"/>
    </row>
    <row r="58" spans="1:18" s="118" customFormat="1" ht="25.5" x14ac:dyDescent="0.2">
      <c r="A58" s="150" t="s">
        <v>1177</v>
      </c>
      <c r="B58" s="149">
        <v>43859</v>
      </c>
      <c r="C58" s="159" t="s">
        <v>1178</v>
      </c>
      <c r="D58" s="150" t="s">
        <v>1179</v>
      </c>
      <c r="E58" s="159" t="s">
        <v>1180</v>
      </c>
      <c r="F58" s="152">
        <v>0</v>
      </c>
      <c r="G58" s="150"/>
      <c r="H58" s="264"/>
      <c r="I58" s="264"/>
      <c r="J58" s="265"/>
      <c r="K58" s="266"/>
      <c r="L58" s="153">
        <f t="shared" si="3"/>
        <v>0</v>
      </c>
      <c r="M58" s="423"/>
      <c r="N58" s="150"/>
      <c r="O58" s="150"/>
      <c r="P58" s="150"/>
      <c r="Q58" s="150"/>
      <c r="R58" s="150"/>
    </row>
    <row r="59" spans="1:18" s="214" customFormat="1" x14ac:dyDescent="0.2">
      <c r="A59" s="281" t="s">
        <v>1181</v>
      </c>
      <c r="B59" s="157">
        <v>42904</v>
      </c>
      <c r="C59" s="250" t="s">
        <v>1182</v>
      </c>
      <c r="D59" s="163" t="s">
        <v>1183</v>
      </c>
      <c r="E59" s="250" t="s">
        <v>1184</v>
      </c>
      <c r="F59" s="219">
        <v>81157.350000000006</v>
      </c>
      <c r="G59" s="163" t="s">
        <v>1185</v>
      </c>
      <c r="H59" s="252"/>
      <c r="I59" s="252"/>
      <c r="J59" s="253"/>
      <c r="K59" s="254"/>
      <c r="L59" s="156">
        <f t="shared" si="3"/>
        <v>81157.350000000006</v>
      </c>
      <c r="M59" s="421"/>
      <c r="N59" s="163"/>
      <c r="O59" s="163"/>
      <c r="P59" s="163"/>
      <c r="Q59" s="163"/>
      <c r="R59" s="163"/>
    </row>
    <row r="60" spans="1:18" s="118" customFormat="1" ht="25.5" x14ac:dyDescent="0.2">
      <c r="A60" s="150" t="s">
        <v>1186</v>
      </c>
      <c r="B60" s="149">
        <v>42841</v>
      </c>
      <c r="C60" s="159" t="s">
        <v>1187</v>
      </c>
      <c r="D60" s="150" t="s">
        <v>1188</v>
      </c>
      <c r="E60" s="159" t="s">
        <v>1189</v>
      </c>
      <c r="F60" s="152">
        <v>10085.700000000001</v>
      </c>
      <c r="G60" s="150" t="s">
        <v>247</v>
      </c>
      <c r="H60" s="264">
        <v>10085.700000000001</v>
      </c>
      <c r="I60" s="264"/>
      <c r="J60" s="265"/>
      <c r="K60" s="266"/>
      <c r="L60" s="153">
        <f t="shared" si="3"/>
        <v>0</v>
      </c>
      <c r="M60" s="423"/>
      <c r="N60" s="150"/>
      <c r="O60" s="150"/>
      <c r="P60" s="150"/>
      <c r="Q60" s="150"/>
      <c r="R60" s="150"/>
    </row>
    <row r="61" spans="1:18" s="118" customFormat="1" ht="51" x14ac:dyDescent="0.2">
      <c r="A61" s="150" t="s">
        <v>1190</v>
      </c>
      <c r="B61" s="149">
        <v>42854</v>
      </c>
      <c r="C61" s="159" t="s">
        <v>484</v>
      </c>
      <c r="D61" s="150" t="s">
        <v>1191</v>
      </c>
      <c r="E61" s="159" t="s">
        <v>1192</v>
      </c>
      <c r="F61" s="152">
        <v>14403.85</v>
      </c>
      <c r="G61" s="150" t="s">
        <v>247</v>
      </c>
      <c r="H61" s="264">
        <f>720.2+2160.6+5041.35+1440.35+5041.35</f>
        <v>14403.85</v>
      </c>
      <c r="I61" s="264">
        <f>H61</f>
        <v>14403.85</v>
      </c>
      <c r="J61" s="267" t="s">
        <v>1193</v>
      </c>
      <c r="K61" s="277" t="s">
        <v>1194</v>
      </c>
      <c r="L61" s="153">
        <f t="shared" si="3"/>
        <v>0</v>
      </c>
      <c r="M61" s="423"/>
      <c r="N61" s="150"/>
      <c r="O61" s="150"/>
      <c r="P61" s="150"/>
      <c r="Q61" s="150"/>
      <c r="R61" s="150"/>
    </row>
    <row r="62" spans="1:18" s="214" customFormat="1" ht="25.5" x14ac:dyDescent="0.2">
      <c r="A62" s="281" t="s">
        <v>1195</v>
      </c>
      <c r="B62" s="157">
        <v>43051</v>
      </c>
      <c r="C62" s="250" t="s">
        <v>1196</v>
      </c>
      <c r="D62" s="163" t="s">
        <v>1197</v>
      </c>
      <c r="E62" s="250" t="s">
        <v>1198</v>
      </c>
      <c r="F62" s="219">
        <v>20000</v>
      </c>
      <c r="G62" s="163" t="s">
        <v>1199</v>
      </c>
      <c r="H62" s="252"/>
      <c r="I62" s="252"/>
      <c r="J62" s="253"/>
      <c r="K62" s="254"/>
      <c r="L62" s="156">
        <f t="shared" si="3"/>
        <v>20000</v>
      </c>
      <c r="M62" s="421"/>
      <c r="N62" s="163"/>
      <c r="O62" s="163"/>
      <c r="P62" s="163"/>
      <c r="Q62" s="163"/>
      <c r="R62" s="163"/>
    </row>
    <row r="63" spans="1:18" s="214" customFormat="1" ht="25.5" x14ac:dyDescent="0.2">
      <c r="A63" s="163" t="s">
        <v>1200</v>
      </c>
      <c r="B63" s="282">
        <v>43955</v>
      </c>
      <c r="C63" s="250" t="s">
        <v>1201</v>
      </c>
      <c r="D63" s="163" t="s">
        <v>1202</v>
      </c>
      <c r="E63" s="250" t="s">
        <v>1203</v>
      </c>
      <c r="F63" s="219">
        <v>4645.91</v>
      </c>
      <c r="G63" s="163" t="s">
        <v>247</v>
      </c>
      <c r="H63" s="252"/>
      <c r="I63" s="252"/>
      <c r="J63" s="253"/>
      <c r="K63" s="254"/>
      <c r="L63" s="156">
        <f t="shared" si="3"/>
        <v>4645.91</v>
      </c>
      <c r="M63" s="421"/>
      <c r="N63" s="163"/>
      <c r="O63" s="163"/>
      <c r="P63" s="163"/>
      <c r="Q63" s="163"/>
      <c r="R63" s="163"/>
    </row>
    <row r="64" spans="1:18" s="118" customFormat="1" ht="25.5" x14ac:dyDescent="0.2">
      <c r="A64" s="150" t="s">
        <v>1204</v>
      </c>
      <c r="B64" s="149">
        <v>42878</v>
      </c>
      <c r="C64" s="159" t="s">
        <v>1205</v>
      </c>
      <c r="D64" s="150" t="s">
        <v>1206</v>
      </c>
      <c r="E64" s="159" t="s">
        <v>1207</v>
      </c>
      <c r="F64" s="152">
        <v>0</v>
      </c>
      <c r="G64" s="150"/>
      <c r="H64" s="264"/>
      <c r="I64" s="264"/>
      <c r="J64" s="265"/>
      <c r="K64" s="269"/>
      <c r="L64" s="153">
        <f t="shared" si="3"/>
        <v>0</v>
      </c>
      <c r="M64" s="423"/>
      <c r="N64" s="150"/>
      <c r="O64" s="150"/>
      <c r="P64" s="150"/>
      <c r="Q64" s="150"/>
      <c r="R64" s="150"/>
    </row>
    <row r="65" spans="1:18" s="118" customFormat="1" x14ac:dyDescent="0.2">
      <c r="A65" s="150" t="s">
        <v>1208</v>
      </c>
      <c r="B65" s="149">
        <v>43899</v>
      </c>
      <c r="C65" s="159" t="s">
        <v>1209</v>
      </c>
      <c r="D65" s="150" t="s">
        <v>1210</v>
      </c>
      <c r="E65" s="159" t="s">
        <v>1211</v>
      </c>
      <c r="F65" s="152">
        <v>561000</v>
      </c>
      <c r="G65" s="150"/>
      <c r="H65" s="264">
        <v>561000</v>
      </c>
      <c r="I65" s="264">
        <v>561000</v>
      </c>
      <c r="J65" s="265">
        <v>43908</v>
      </c>
      <c r="K65" s="352">
        <v>1075019</v>
      </c>
      <c r="L65" s="153">
        <f t="shared" si="3"/>
        <v>0</v>
      </c>
      <c r="M65" s="150"/>
      <c r="N65" s="150"/>
      <c r="O65" s="150"/>
      <c r="P65" s="150"/>
      <c r="Q65" s="150"/>
      <c r="R65" s="150"/>
    </row>
    <row r="66" spans="1:18" s="430" customFormat="1" ht="15.75" x14ac:dyDescent="0.25">
      <c r="A66" s="424" t="s">
        <v>522</v>
      </c>
      <c r="B66" s="424"/>
      <c r="C66" s="595"/>
      <c r="D66" s="424"/>
      <c r="E66" s="595"/>
      <c r="F66" s="426"/>
      <c r="G66" s="424"/>
      <c r="H66" s="466"/>
      <c r="I66" s="466"/>
      <c r="J66" s="465"/>
      <c r="K66" s="465"/>
      <c r="L66" s="429">
        <f>L65+L64+L63+L62+L61+L60+L59+L58+L57+L56+L55+L54+L53+L52+L51+L50+L49+L48+L47+L46+L45+L44+L43+L42+L41+L40</f>
        <v>640603.26</v>
      </c>
      <c r="M66" s="651"/>
      <c r="N66" s="651"/>
      <c r="O66" s="651"/>
      <c r="P66" s="651"/>
      <c r="Q66" s="651"/>
      <c r="R66" s="651"/>
    </row>
    <row r="69" spans="1:18" s="361" customFormat="1" ht="18" x14ac:dyDescent="0.25">
      <c r="A69" s="432" t="s">
        <v>1212</v>
      </c>
      <c r="B69" s="432"/>
      <c r="C69" s="447"/>
      <c r="D69" s="432"/>
      <c r="E69" s="447"/>
      <c r="F69" s="433"/>
      <c r="G69" s="432"/>
      <c r="H69" s="434"/>
      <c r="I69" s="434"/>
      <c r="J69" s="435"/>
      <c r="K69" s="435"/>
      <c r="L69" s="436">
        <f>L66+L36</f>
        <v>1874022.26</v>
      </c>
      <c r="M69" s="437"/>
      <c r="N69" s="437"/>
      <c r="O69" s="437"/>
      <c r="P69" s="437"/>
      <c r="Q69" s="437"/>
      <c r="R69" s="437"/>
    </row>
    <row r="70" spans="1:18" s="52" customFormat="1" x14ac:dyDescent="0.2">
      <c r="A70" s="128"/>
      <c r="B70" s="128"/>
      <c r="C70" s="596"/>
      <c r="D70" s="128"/>
      <c r="E70" s="596"/>
      <c r="F70" s="131"/>
      <c r="G70" s="128"/>
      <c r="H70" s="275"/>
      <c r="I70" s="275"/>
      <c r="J70" s="276"/>
      <c r="K70" s="278"/>
      <c r="L70" s="132"/>
      <c r="M70" s="126"/>
      <c r="N70" s="126"/>
      <c r="O70" s="126"/>
      <c r="P70" s="126"/>
      <c r="Q70" s="126"/>
      <c r="R70" s="126"/>
    </row>
    <row r="71" spans="1:18" s="52" customFormat="1" x14ac:dyDescent="0.2">
      <c r="A71" s="128"/>
      <c r="B71" s="128"/>
      <c r="C71" s="596"/>
      <c r="D71" s="128"/>
      <c r="E71" s="596"/>
      <c r="F71" s="131"/>
      <c r="G71" s="128"/>
      <c r="H71" s="275"/>
      <c r="I71" s="275"/>
      <c r="J71" s="276"/>
      <c r="K71" s="278"/>
      <c r="L71" s="132"/>
      <c r="M71" s="126"/>
      <c r="N71" s="126"/>
      <c r="O71" s="126"/>
      <c r="P71" s="126"/>
      <c r="Q71" s="126"/>
      <c r="R71" s="126"/>
    </row>
    <row r="72" spans="1:18" s="52" customFormat="1" x14ac:dyDescent="0.2">
      <c r="A72" s="128"/>
      <c r="B72" s="128"/>
      <c r="C72" s="596"/>
      <c r="D72" s="128"/>
      <c r="E72" s="596"/>
      <c r="F72" s="131"/>
      <c r="G72" s="128"/>
      <c r="H72" s="275"/>
      <c r="I72" s="275"/>
      <c r="J72" s="276"/>
      <c r="K72" s="276"/>
      <c r="L72" s="132"/>
      <c r="M72" s="126"/>
      <c r="N72" s="126"/>
      <c r="O72" s="126"/>
      <c r="P72" s="126"/>
      <c r="Q72" s="126"/>
      <c r="R72" s="126"/>
    </row>
    <row r="73" spans="1:18" s="52" customFormat="1" x14ac:dyDescent="0.2">
      <c r="A73" s="128"/>
      <c r="B73" s="128"/>
      <c r="C73" s="596"/>
      <c r="D73" s="128"/>
      <c r="E73" s="596"/>
      <c r="F73" s="131"/>
      <c r="G73" s="128"/>
      <c r="H73" s="275"/>
      <c r="I73" s="275"/>
      <c r="J73" s="276"/>
      <c r="K73" s="276"/>
      <c r="L73" s="132"/>
      <c r="M73" s="126"/>
      <c r="N73" s="126"/>
      <c r="O73" s="126"/>
      <c r="P73" s="126"/>
      <c r="Q73" s="126"/>
      <c r="R73" s="126"/>
    </row>
    <row r="74" spans="1:18" s="52" customFormat="1" x14ac:dyDescent="0.2">
      <c r="A74" s="128"/>
      <c r="B74" s="128"/>
      <c r="C74" s="596"/>
      <c r="D74" s="128"/>
      <c r="E74" s="596"/>
      <c r="F74" s="131"/>
      <c r="G74" s="128"/>
      <c r="H74" s="275"/>
      <c r="I74" s="275"/>
      <c r="J74" s="276"/>
      <c r="K74" s="276"/>
      <c r="L74" s="132"/>
      <c r="M74" s="126"/>
      <c r="N74" s="126"/>
      <c r="O74" s="126"/>
      <c r="P74" s="126"/>
      <c r="Q74" s="126"/>
      <c r="R74" s="126"/>
    </row>
    <row r="75" spans="1:18" s="52" customFormat="1" x14ac:dyDescent="0.2">
      <c r="A75" s="128"/>
      <c r="B75" s="128"/>
      <c r="C75" s="596"/>
      <c r="D75" s="128"/>
      <c r="E75" s="596"/>
      <c r="F75" s="131"/>
      <c r="G75" s="128"/>
      <c r="H75" s="275"/>
      <c r="I75" s="275"/>
      <c r="J75" s="276"/>
      <c r="K75" s="276"/>
      <c r="L75" s="132"/>
      <c r="M75" s="126"/>
      <c r="N75" s="126"/>
      <c r="O75" s="126"/>
      <c r="P75" s="126"/>
      <c r="Q75" s="126"/>
      <c r="R75" s="126"/>
    </row>
  </sheetData>
  <sheetProtection sheet="1" objects="1" scenarios="1"/>
  <mergeCells count="3">
    <mergeCell ref="A2:R2"/>
    <mergeCell ref="A1:R1"/>
    <mergeCell ref="A3:D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54"/>
  <sheetViews>
    <sheetView zoomScaleNormal="100" workbookViewId="0">
      <pane ySplit="4" topLeftCell="A5" activePane="bottomLeft" state="frozen"/>
      <selection pane="bottomLeft" activeCell="L14" sqref="L14"/>
    </sheetView>
  </sheetViews>
  <sheetFormatPr defaultRowHeight="12.75" x14ac:dyDescent="0.2"/>
  <cols>
    <col min="1" max="1" width="17.42578125" style="139" customWidth="1"/>
    <col min="2" max="2" width="11.28515625" style="137" customWidth="1"/>
    <col min="3" max="3" width="35.7109375" style="139" customWidth="1"/>
    <col min="4" max="4" width="30.28515625" style="139" customWidth="1"/>
    <col min="5" max="5" width="21.140625" style="139" customWidth="1"/>
    <col min="6" max="6" width="18.7109375" style="140" customWidth="1"/>
    <col min="7" max="7" width="25.85546875" style="284" customWidth="1"/>
    <col min="8" max="8" width="16.28515625" style="287" customWidth="1"/>
    <col min="9" max="9" width="13.85546875" style="287" bestFit="1" customWidth="1"/>
    <col min="10" max="10" width="11" style="288" bestFit="1" customWidth="1"/>
    <col min="11" max="11" width="9.28515625" style="288" bestFit="1" customWidth="1"/>
    <col min="12" max="12" width="21.140625" style="289" bestFit="1" customWidth="1"/>
    <col min="13" max="13" width="21.85546875" style="139" bestFit="1" customWidth="1"/>
    <col min="14" max="14" width="18.85546875" style="139" bestFit="1" customWidth="1"/>
    <col min="15" max="15" width="16.42578125" style="139" bestFit="1" customWidth="1"/>
    <col min="16" max="16" width="15.7109375" style="139" bestFit="1" customWidth="1"/>
    <col min="17" max="17" width="17.7109375" style="139" bestFit="1" customWidth="1"/>
    <col min="18" max="18" width="11.85546875" style="139" bestFit="1" customWidth="1"/>
    <col min="19" max="19" width="33.85546875" style="136" bestFit="1" customWidth="1"/>
    <col min="20" max="16384" width="9.140625" style="136"/>
  </cols>
  <sheetData>
    <row r="1" spans="1:19" ht="23.25" x14ac:dyDescent="0.2">
      <c r="A1" s="898" t="s">
        <v>0</v>
      </c>
      <c r="B1" s="898"/>
      <c r="C1" s="898"/>
      <c r="D1" s="898"/>
      <c r="E1" s="898"/>
      <c r="F1" s="898"/>
      <c r="G1" s="898"/>
      <c r="H1" s="898"/>
      <c r="I1" s="898"/>
      <c r="J1" s="898"/>
      <c r="K1" s="898"/>
      <c r="L1" s="898"/>
      <c r="M1" s="898"/>
      <c r="N1" s="898"/>
      <c r="O1" s="898"/>
      <c r="P1" s="898"/>
      <c r="Q1" s="898"/>
      <c r="R1" s="898"/>
      <c r="S1" s="742"/>
    </row>
    <row r="2" spans="1:19" ht="73.5" customHeight="1" x14ac:dyDescent="0.2">
      <c r="A2" s="952" t="s">
        <v>801</v>
      </c>
      <c r="B2" s="952"/>
      <c r="C2" s="952"/>
      <c r="D2" s="952"/>
      <c r="E2" s="952"/>
      <c r="F2" s="952"/>
      <c r="G2" s="952"/>
      <c r="H2" s="952"/>
      <c r="I2" s="952"/>
      <c r="J2" s="952"/>
      <c r="K2" s="952"/>
      <c r="L2" s="952"/>
      <c r="M2" s="952"/>
      <c r="N2" s="952"/>
      <c r="O2" s="952"/>
      <c r="P2" s="952"/>
      <c r="Q2" s="952"/>
      <c r="R2" s="952"/>
      <c r="S2" s="742"/>
    </row>
    <row r="3" spans="1:19" x14ac:dyDescent="0.2">
      <c r="A3" s="1053" t="s">
        <v>3</v>
      </c>
      <c r="B3" s="1054"/>
      <c r="C3" s="1054"/>
      <c r="D3" s="1055"/>
      <c r="E3" s="745"/>
      <c r="F3" s="756" t="s">
        <v>4</v>
      </c>
      <c r="G3" s="747"/>
      <c r="H3" s="757"/>
      <c r="I3" s="757"/>
      <c r="J3" s="745"/>
      <c r="K3" s="745"/>
      <c r="L3" s="757"/>
      <c r="M3" s="744" t="s">
        <v>5</v>
      </c>
      <c r="N3" s="745"/>
      <c r="O3" s="745"/>
      <c r="P3" s="745"/>
      <c r="Q3" s="745"/>
      <c r="R3" s="745"/>
      <c r="S3" s="742"/>
    </row>
    <row r="4" spans="1:19" s="283" customFormat="1" ht="22.5" x14ac:dyDescent="0.2">
      <c r="A4" s="746" t="s">
        <v>6</v>
      </c>
      <c r="B4" s="746" t="s">
        <v>7</v>
      </c>
      <c r="C4" s="746" t="s">
        <v>8</v>
      </c>
      <c r="D4" s="746" t="s">
        <v>9</v>
      </c>
      <c r="E4" s="746" t="s">
        <v>10</v>
      </c>
      <c r="F4" s="758" t="s">
        <v>11</v>
      </c>
      <c r="G4" s="746" t="s">
        <v>12</v>
      </c>
      <c r="H4" s="758" t="s">
        <v>13</v>
      </c>
      <c r="I4" s="758" t="s">
        <v>14</v>
      </c>
      <c r="J4" s="747"/>
      <c r="K4" s="747"/>
      <c r="L4" s="758" t="s">
        <v>15</v>
      </c>
      <c r="M4" s="746" t="s">
        <v>16</v>
      </c>
      <c r="N4" s="746" t="s">
        <v>17</v>
      </c>
      <c r="O4" s="746" t="s">
        <v>18</v>
      </c>
      <c r="P4" s="746" t="s">
        <v>19</v>
      </c>
      <c r="Q4" s="746" t="s">
        <v>20</v>
      </c>
      <c r="R4" s="746" t="s">
        <v>21</v>
      </c>
      <c r="S4" s="759"/>
    </row>
    <row r="5" spans="1:19" s="144" customFormat="1" x14ac:dyDescent="0.2">
      <c r="A5" s="180" t="s">
        <v>1213</v>
      </c>
      <c r="B5" s="282">
        <v>42914</v>
      </c>
      <c r="C5" s="180" t="s">
        <v>1214</v>
      </c>
      <c r="D5" s="163" t="s">
        <v>1215</v>
      </c>
      <c r="E5" s="180" t="s">
        <v>1216</v>
      </c>
      <c r="F5" s="215">
        <v>60174.75</v>
      </c>
      <c r="G5" s="250" t="s">
        <v>1050</v>
      </c>
      <c r="H5" s="252">
        <v>20058.25</v>
      </c>
      <c r="I5" s="252">
        <v>20058.25</v>
      </c>
      <c r="J5" s="253">
        <v>41947</v>
      </c>
      <c r="K5" s="221">
        <v>394734</v>
      </c>
      <c r="L5" s="252">
        <f>SUM(F5-H5)</f>
        <v>40116.5</v>
      </c>
      <c r="M5" s="148"/>
      <c r="N5" s="148"/>
      <c r="O5" s="148"/>
      <c r="P5" s="148"/>
      <c r="Q5" s="148"/>
      <c r="R5" s="148"/>
    </row>
    <row r="6" spans="1:19" s="138" customFormat="1" x14ac:dyDescent="0.2">
      <c r="A6" s="760" t="s">
        <v>1217</v>
      </c>
      <c r="B6" s="149">
        <v>42827</v>
      </c>
      <c r="C6" s="760" t="s">
        <v>164</v>
      </c>
      <c r="D6" s="150" t="s">
        <v>1218</v>
      </c>
      <c r="E6" s="760" t="s">
        <v>1219</v>
      </c>
      <c r="F6" s="152">
        <v>3848.34</v>
      </c>
      <c r="G6" s="159" t="s">
        <v>1220</v>
      </c>
      <c r="H6" s="264">
        <v>3848.34</v>
      </c>
      <c r="I6" s="264">
        <v>3848.34</v>
      </c>
      <c r="J6" s="265">
        <v>41743</v>
      </c>
      <c r="K6" s="352">
        <v>333330</v>
      </c>
      <c r="L6" s="264">
        <f t="shared" ref="L6:L16" si="0">F6-H6</f>
        <v>0</v>
      </c>
      <c r="M6" s="161"/>
      <c r="N6" s="161"/>
      <c r="O6" s="161"/>
      <c r="P6" s="161"/>
      <c r="Q6" s="161"/>
      <c r="R6" s="161"/>
      <c r="S6" s="52"/>
    </row>
    <row r="7" spans="1:19" s="138" customFormat="1" x14ac:dyDescent="0.2">
      <c r="A7" s="760" t="s">
        <v>1221</v>
      </c>
      <c r="B7" s="149">
        <v>42528</v>
      </c>
      <c r="C7" s="760" t="s">
        <v>484</v>
      </c>
      <c r="D7" s="150" t="s">
        <v>1222</v>
      </c>
      <c r="E7" s="760" t="s">
        <v>1223</v>
      </c>
      <c r="F7" s="152">
        <v>10000</v>
      </c>
      <c r="G7" s="159" t="s">
        <v>1220</v>
      </c>
      <c r="H7" s="264">
        <v>10000</v>
      </c>
      <c r="I7" s="264">
        <v>10000</v>
      </c>
      <c r="J7" s="243">
        <v>41585</v>
      </c>
      <c r="K7" s="272">
        <v>285343</v>
      </c>
      <c r="L7" s="285">
        <f t="shared" si="0"/>
        <v>0</v>
      </c>
      <c r="M7" s="161"/>
      <c r="N7" s="161"/>
      <c r="O7" s="161"/>
      <c r="P7" s="161"/>
      <c r="Q7" s="161"/>
      <c r="R7" s="161"/>
      <c r="S7" s="52"/>
    </row>
    <row r="8" spans="1:19" s="52" customFormat="1" x14ac:dyDescent="0.2">
      <c r="A8" s="151" t="s">
        <v>1224</v>
      </c>
      <c r="B8" s="149">
        <v>42800</v>
      </c>
      <c r="C8" s="151" t="s">
        <v>164</v>
      </c>
      <c r="D8" s="150" t="s">
        <v>1225</v>
      </c>
      <c r="E8" s="151" t="s">
        <v>1226</v>
      </c>
      <c r="F8" s="152">
        <v>6020</v>
      </c>
      <c r="G8" s="159" t="s">
        <v>1220</v>
      </c>
      <c r="H8" s="264">
        <v>6020</v>
      </c>
      <c r="I8" s="264">
        <v>6020</v>
      </c>
      <c r="J8" s="243">
        <v>41584</v>
      </c>
      <c r="K8" s="272">
        <v>285095</v>
      </c>
      <c r="L8" s="285">
        <f t="shared" si="0"/>
        <v>0</v>
      </c>
      <c r="M8" s="161"/>
      <c r="N8" s="161"/>
      <c r="O8" s="161"/>
      <c r="P8" s="161"/>
      <c r="Q8" s="161"/>
      <c r="R8" s="161"/>
    </row>
    <row r="9" spans="1:19" s="52" customFormat="1" x14ac:dyDescent="0.2">
      <c r="A9" s="151" t="s">
        <v>1227</v>
      </c>
      <c r="B9" s="149">
        <v>42984</v>
      </c>
      <c r="C9" s="151" t="s">
        <v>164</v>
      </c>
      <c r="D9" s="150" t="s">
        <v>1228</v>
      </c>
      <c r="E9" s="151" t="s">
        <v>1229</v>
      </c>
      <c r="F9" s="152">
        <v>4645.91</v>
      </c>
      <c r="G9" s="159" t="s">
        <v>1220</v>
      </c>
      <c r="H9" s="264">
        <v>4645.91</v>
      </c>
      <c r="I9" s="264">
        <v>4645.91</v>
      </c>
      <c r="J9" s="267">
        <v>41522</v>
      </c>
      <c r="K9" s="286">
        <v>264443</v>
      </c>
      <c r="L9" s="264">
        <f t="shared" si="0"/>
        <v>0</v>
      </c>
      <c r="M9" s="161"/>
      <c r="N9" s="161"/>
      <c r="O9" s="161"/>
      <c r="P9" s="161"/>
      <c r="Q9" s="161"/>
      <c r="R9" s="161"/>
    </row>
    <row r="10" spans="1:19" s="52" customFormat="1" x14ac:dyDescent="0.2">
      <c r="A10" s="151" t="s">
        <v>1230</v>
      </c>
      <c r="B10" s="149">
        <v>42702</v>
      </c>
      <c r="C10" s="151" t="s">
        <v>349</v>
      </c>
      <c r="D10" s="150" t="s">
        <v>1231</v>
      </c>
      <c r="E10" s="151" t="s">
        <v>1232</v>
      </c>
      <c r="F10" s="152">
        <v>1523.34</v>
      </c>
      <c r="G10" s="159" t="s">
        <v>1220</v>
      </c>
      <c r="H10" s="264">
        <v>1523.34</v>
      </c>
      <c r="I10" s="264">
        <v>1523.34</v>
      </c>
      <c r="J10" s="265">
        <v>41521</v>
      </c>
      <c r="K10" s="352">
        <v>263844</v>
      </c>
      <c r="L10" s="264">
        <f t="shared" si="0"/>
        <v>0</v>
      </c>
      <c r="M10" s="161"/>
      <c r="N10" s="161"/>
      <c r="O10" s="161"/>
      <c r="P10" s="161"/>
      <c r="Q10" s="161"/>
      <c r="R10" s="161"/>
    </row>
    <row r="11" spans="1:19" s="52" customFormat="1" x14ac:dyDescent="0.2">
      <c r="A11" s="151" t="s">
        <v>1233</v>
      </c>
      <c r="B11" s="149">
        <v>42799</v>
      </c>
      <c r="C11" s="151" t="s">
        <v>349</v>
      </c>
      <c r="D11" s="150" t="s">
        <v>1234</v>
      </c>
      <c r="E11" s="151" t="s">
        <v>1235</v>
      </c>
      <c r="F11" s="152">
        <v>8388.7999999999993</v>
      </c>
      <c r="G11" s="159" t="s">
        <v>1220</v>
      </c>
      <c r="H11" s="264">
        <v>8388.7999999999993</v>
      </c>
      <c r="I11" s="264">
        <v>8388.7999999999993</v>
      </c>
      <c r="J11" s="265">
        <v>41509</v>
      </c>
      <c r="K11" s="352">
        <v>257175</v>
      </c>
      <c r="L11" s="264">
        <f t="shared" si="0"/>
        <v>0</v>
      </c>
      <c r="M11" s="161"/>
      <c r="N11" s="161"/>
      <c r="O11" s="161"/>
      <c r="P11" s="161"/>
      <c r="Q11" s="161"/>
      <c r="R11" s="161"/>
    </row>
    <row r="12" spans="1:19" s="52" customFormat="1" x14ac:dyDescent="0.2">
      <c r="A12" s="151" t="s">
        <v>1236</v>
      </c>
      <c r="B12" s="149">
        <v>42630</v>
      </c>
      <c r="C12" s="151" t="s">
        <v>164</v>
      </c>
      <c r="D12" s="150" t="s">
        <v>1237</v>
      </c>
      <c r="E12" s="151" t="s">
        <v>1238</v>
      </c>
      <c r="F12" s="152">
        <v>6020</v>
      </c>
      <c r="G12" s="159" t="s">
        <v>1220</v>
      </c>
      <c r="H12" s="264">
        <v>6020</v>
      </c>
      <c r="I12" s="264">
        <v>6020</v>
      </c>
      <c r="J12" s="265">
        <v>41180</v>
      </c>
      <c r="K12" s="352">
        <v>169224</v>
      </c>
      <c r="L12" s="264">
        <f t="shared" si="0"/>
        <v>0</v>
      </c>
      <c r="M12" s="161"/>
      <c r="N12" s="161"/>
      <c r="O12" s="161"/>
      <c r="P12" s="161"/>
      <c r="Q12" s="161"/>
      <c r="R12" s="161"/>
    </row>
    <row r="13" spans="1:19" s="52" customFormat="1" x14ac:dyDescent="0.2">
      <c r="A13" s="151" t="s">
        <v>1239</v>
      </c>
      <c r="B13" s="149">
        <v>41964</v>
      </c>
      <c r="C13" s="151" t="s">
        <v>362</v>
      </c>
      <c r="D13" s="150" t="s">
        <v>1240</v>
      </c>
      <c r="E13" s="151" t="s">
        <v>1241</v>
      </c>
      <c r="F13" s="152">
        <v>6250</v>
      </c>
      <c r="G13" s="159" t="s">
        <v>1242</v>
      </c>
      <c r="H13" s="264">
        <v>6250</v>
      </c>
      <c r="I13" s="264">
        <v>6250</v>
      </c>
      <c r="J13" s="265">
        <v>41416</v>
      </c>
      <c r="K13" s="352">
        <v>235878</v>
      </c>
      <c r="L13" s="264">
        <f t="shared" si="0"/>
        <v>0</v>
      </c>
      <c r="M13" s="161"/>
      <c r="N13" s="161"/>
      <c r="O13" s="161"/>
      <c r="P13" s="161"/>
      <c r="Q13" s="161"/>
      <c r="R13" s="161"/>
    </row>
    <row r="14" spans="1:19" s="144" customFormat="1" x14ac:dyDescent="0.2">
      <c r="A14" s="310" t="s">
        <v>1243</v>
      </c>
      <c r="B14" s="157">
        <v>42603</v>
      </c>
      <c r="C14" s="180" t="s">
        <v>1201</v>
      </c>
      <c r="D14" s="163" t="s">
        <v>1244</v>
      </c>
      <c r="E14" s="180" t="s">
        <v>1245</v>
      </c>
      <c r="F14" s="219">
        <v>5000</v>
      </c>
      <c r="G14" s="250" t="s">
        <v>1220</v>
      </c>
      <c r="H14" s="252"/>
      <c r="I14" s="252"/>
      <c r="J14" s="253"/>
      <c r="K14" s="221"/>
      <c r="L14" s="252">
        <f t="shared" si="0"/>
        <v>5000</v>
      </c>
      <c r="M14" s="148"/>
      <c r="N14" s="148"/>
      <c r="O14" s="148"/>
      <c r="P14" s="148"/>
      <c r="Q14" s="148"/>
      <c r="R14" s="148"/>
      <c r="S14" s="144" t="s">
        <v>1246</v>
      </c>
    </row>
    <row r="15" spans="1:19" s="52" customFormat="1" x14ac:dyDescent="0.2">
      <c r="A15" s="151" t="s">
        <v>1247</v>
      </c>
      <c r="B15" s="149">
        <v>42786</v>
      </c>
      <c r="C15" s="151" t="s">
        <v>349</v>
      </c>
      <c r="D15" s="150" t="s">
        <v>1248</v>
      </c>
      <c r="E15" s="151" t="s">
        <v>1249</v>
      </c>
      <c r="F15" s="152">
        <v>14403.85</v>
      </c>
      <c r="G15" s="159" t="s">
        <v>1220</v>
      </c>
      <c r="H15" s="264">
        <v>14403.85</v>
      </c>
      <c r="I15" s="264">
        <v>14403.85</v>
      </c>
      <c r="J15" s="265">
        <v>41690</v>
      </c>
      <c r="K15" s="352">
        <v>309249</v>
      </c>
      <c r="L15" s="264">
        <f t="shared" si="0"/>
        <v>0</v>
      </c>
      <c r="M15" s="161"/>
      <c r="N15" s="161"/>
      <c r="O15" s="161"/>
      <c r="P15" s="161"/>
      <c r="Q15" s="161"/>
      <c r="R15" s="161"/>
    </row>
    <row r="16" spans="1:19" s="52" customFormat="1" x14ac:dyDescent="0.2">
      <c r="A16" s="151" t="s">
        <v>1250</v>
      </c>
      <c r="B16" s="149">
        <v>41952</v>
      </c>
      <c r="C16" s="151" t="s">
        <v>164</v>
      </c>
      <c r="D16" s="150" t="s">
        <v>1251</v>
      </c>
      <c r="E16" s="151" t="s">
        <v>1252</v>
      </c>
      <c r="F16" s="152">
        <v>6020</v>
      </c>
      <c r="G16" s="159" t="s">
        <v>1220</v>
      </c>
      <c r="H16" s="264">
        <v>6020</v>
      </c>
      <c r="I16" s="264">
        <v>6020</v>
      </c>
      <c r="J16" s="265">
        <v>41330</v>
      </c>
      <c r="K16" s="352">
        <v>216157</v>
      </c>
      <c r="L16" s="264">
        <f t="shared" si="0"/>
        <v>0</v>
      </c>
      <c r="M16" s="161"/>
      <c r="N16" s="161"/>
      <c r="O16" s="161"/>
      <c r="P16" s="161"/>
      <c r="Q16" s="161"/>
      <c r="R16" s="161"/>
    </row>
    <row r="17" spans="1:18" s="306" customFormat="1" x14ac:dyDescent="0.2">
      <c r="A17" s="302" t="s">
        <v>1253</v>
      </c>
      <c r="B17" s="297">
        <v>43608</v>
      </c>
      <c r="C17" s="302" t="s">
        <v>496</v>
      </c>
      <c r="D17" s="308" t="s">
        <v>1254</v>
      </c>
      <c r="E17" s="302" t="s">
        <v>1255</v>
      </c>
      <c r="F17" s="303">
        <v>25938.95</v>
      </c>
      <c r="G17" s="304" t="s">
        <v>1050</v>
      </c>
      <c r="H17" s="312"/>
      <c r="I17" s="312"/>
      <c r="J17" s="311"/>
      <c r="K17" s="313"/>
      <c r="L17" s="312"/>
      <c r="M17" s="305"/>
      <c r="N17" s="305"/>
      <c r="O17" s="305"/>
      <c r="P17" s="305"/>
      <c r="Q17" s="305"/>
      <c r="R17" s="305"/>
    </row>
    <row r="18" spans="1:18" s="52" customFormat="1" x14ac:dyDescent="0.2">
      <c r="A18" s="151" t="s">
        <v>1256</v>
      </c>
      <c r="B18" s="149">
        <v>42898</v>
      </c>
      <c r="C18" s="151" t="s">
        <v>164</v>
      </c>
      <c r="D18" s="150" t="s">
        <v>1257</v>
      </c>
      <c r="E18" s="151" t="s">
        <v>1258</v>
      </c>
      <c r="F18" s="152">
        <v>7696.68</v>
      </c>
      <c r="G18" s="159" t="s">
        <v>1259</v>
      </c>
      <c r="H18" s="264">
        <v>7696.68</v>
      </c>
      <c r="I18" s="264">
        <v>7696.68</v>
      </c>
      <c r="J18" s="265">
        <v>41458</v>
      </c>
      <c r="K18" s="352">
        <v>242067</v>
      </c>
      <c r="L18" s="264">
        <f>F18-H18</f>
        <v>0</v>
      </c>
      <c r="M18" s="161"/>
      <c r="N18" s="161"/>
      <c r="O18" s="161"/>
      <c r="P18" s="161"/>
      <c r="Q18" s="161"/>
      <c r="R18" s="161"/>
    </row>
    <row r="19" spans="1:18" s="306" customFormat="1" x14ac:dyDescent="0.2">
      <c r="A19" s="302" t="s">
        <v>1260</v>
      </c>
      <c r="B19" s="297">
        <v>43629</v>
      </c>
      <c r="C19" s="302" t="s">
        <v>720</v>
      </c>
      <c r="D19" s="308" t="s">
        <v>1261</v>
      </c>
      <c r="E19" s="302" t="s">
        <v>1262</v>
      </c>
      <c r="F19" s="303">
        <v>20174.400000000001</v>
      </c>
      <c r="G19" s="304" t="s">
        <v>209</v>
      </c>
      <c r="H19" s="312"/>
      <c r="I19" s="312"/>
      <c r="J19" s="311"/>
      <c r="K19" s="313"/>
      <c r="L19" s="312"/>
      <c r="M19" s="305"/>
      <c r="N19" s="305"/>
      <c r="O19" s="305"/>
      <c r="P19" s="305"/>
      <c r="Q19" s="305"/>
      <c r="R19" s="305"/>
    </row>
    <row r="20" spans="1:18" s="306" customFormat="1" x14ac:dyDescent="0.2">
      <c r="A20" s="302" t="s">
        <v>1263</v>
      </c>
      <c r="B20" s="297">
        <v>43510</v>
      </c>
      <c r="C20" s="302" t="s">
        <v>484</v>
      </c>
      <c r="D20" s="308" t="s">
        <v>1264</v>
      </c>
      <c r="E20" s="302" t="s">
        <v>1265</v>
      </c>
      <c r="F20" s="303">
        <v>14403.85</v>
      </c>
      <c r="G20" s="304" t="s">
        <v>1220</v>
      </c>
      <c r="H20" s="312"/>
      <c r="I20" s="312"/>
      <c r="J20" s="311"/>
      <c r="K20" s="313"/>
      <c r="L20" s="312"/>
      <c r="M20" s="305"/>
      <c r="N20" s="305"/>
      <c r="O20" s="305"/>
      <c r="P20" s="305"/>
      <c r="Q20" s="305"/>
      <c r="R20" s="305"/>
    </row>
    <row r="21" spans="1:18" s="52" customFormat="1" x14ac:dyDescent="0.2">
      <c r="A21" s="151" t="s">
        <v>1266</v>
      </c>
      <c r="B21" s="149">
        <v>42714</v>
      </c>
      <c r="C21" s="151" t="s">
        <v>349</v>
      </c>
      <c r="D21" s="150" t="s">
        <v>1267</v>
      </c>
      <c r="E21" s="151" t="s">
        <v>1268</v>
      </c>
      <c r="F21" s="152">
        <v>20058.25</v>
      </c>
      <c r="G21" s="159" t="s">
        <v>1220</v>
      </c>
      <c r="H21" s="264">
        <v>20058.25</v>
      </c>
      <c r="I21" s="264">
        <v>20058.25</v>
      </c>
      <c r="J21" s="265">
        <v>41751</v>
      </c>
      <c r="K21" s="352">
        <v>334505</v>
      </c>
      <c r="L21" s="264">
        <f>F21-H21</f>
        <v>0</v>
      </c>
      <c r="M21" s="161"/>
      <c r="N21" s="161"/>
      <c r="O21" s="161"/>
      <c r="P21" s="161"/>
      <c r="Q21" s="161"/>
      <c r="R21" s="161"/>
    </row>
    <row r="22" spans="1:18" s="306" customFormat="1" x14ac:dyDescent="0.2">
      <c r="A22" s="302" t="s">
        <v>1269</v>
      </c>
      <c r="B22" s="297">
        <v>43578</v>
      </c>
      <c r="C22" s="302" t="s">
        <v>349</v>
      </c>
      <c r="D22" s="308" t="s">
        <v>1270</v>
      </c>
      <c r="E22" s="302" t="s">
        <v>1271</v>
      </c>
      <c r="F22" s="303">
        <v>28807.7</v>
      </c>
      <c r="G22" s="304" t="s">
        <v>1259</v>
      </c>
      <c r="H22" s="312"/>
      <c r="I22" s="312"/>
      <c r="J22" s="311"/>
      <c r="K22" s="313"/>
      <c r="L22" s="312"/>
      <c r="M22" s="305"/>
      <c r="N22" s="305"/>
      <c r="O22" s="305"/>
      <c r="P22" s="305"/>
      <c r="Q22" s="305"/>
      <c r="R22" s="305"/>
    </row>
    <row r="23" spans="1:18" s="306" customFormat="1" x14ac:dyDescent="0.2">
      <c r="A23" s="302" t="s">
        <v>1272</v>
      </c>
      <c r="B23" s="297">
        <v>43574</v>
      </c>
      <c r="C23" s="302" t="s">
        <v>349</v>
      </c>
      <c r="D23" s="308" t="s">
        <v>186</v>
      </c>
      <c r="E23" s="302" t="s">
        <v>187</v>
      </c>
      <c r="F23" s="303">
        <v>258097.45</v>
      </c>
      <c r="G23" s="304" t="s">
        <v>1273</v>
      </c>
      <c r="H23" s="312"/>
      <c r="I23" s="312"/>
      <c r="J23" s="311"/>
      <c r="K23" s="313"/>
      <c r="L23" s="312"/>
      <c r="M23" s="305"/>
      <c r="N23" s="305"/>
      <c r="O23" s="305"/>
      <c r="P23" s="305"/>
      <c r="Q23" s="305"/>
      <c r="R23" s="305"/>
    </row>
    <row r="24" spans="1:18" s="306" customFormat="1" x14ac:dyDescent="0.2">
      <c r="A24" s="302" t="s">
        <v>1274</v>
      </c>
      <c r="B24" s="297">
        <v>43726</v>
      </c>
      <c r="C24" s="302" t="s">
        <v>1275</v>
      </c>
      <c r="D24" s="308" t="s">
        <v>1276</v>
      </c>
      <c r="E24" s="302" t="s">
        <v>1277</v>
      </c>
      <c r="F24" s="303">
        <v>36024.65</v>
      </c>
      <c r="G24" s="304" t="s">
        <v>1242</v>
      </c>
      <c r="H24" s="312"/>
      <c r="I24" s="312"/>
      <c r="J24" s="311"/>
      <c r="K24" s="313"/>
      <c r="L24" s="312"/>
      <c r="M24" s="305"/>
      <c r="N24" s="305"/>
      <c r="O24" s="305"/>
      <c r="P24" s="305"/>
      <c r="Q24" s="305"/>
      <c r="R24" s="305"/>
    </row>
    <row r="25" spans="1:18" s="306" customFormat="1" ht="25.5" x14ac:dyDescent="0.2">
      <c r="A25" s="302" t="s">
        <v>1278</v>
      </c>
      <c r="B25" s="297">
        <v>42849</v>
      </c>
      <c r="C25" s="302" t="s">
        <v>1279</v>
      </c>
      <c r="D25" s="308" t="s">
        <v>1280</v>
      </c>
      <c r="E25" s="302" t="s">
        <v>804</v>
      </c>
      <c r="F25" s="303">
        <v>15692.11</v>
      </c>
      <c r="G25" s="304" t="s">
        <v>1281</v>
      </c>
      <c r="H25" s="312"/>
      <c r="I25" s="312"/>
      <c r="J25" s="311"/>
      <c r="K25" s="313"/>
      <c r="L25" s="312"/>
      <c r="M25" s="305"/>
      <c r="N25" s="305"/>
      <c r="O25" s="305"/>
      <c r="P25" s="305"/>
      <c r="Q25" s="305"/>
      <c r="R25" s="305"/>
    </row>
    <row r="26" spans="1:18" s="144" customFormat="1" ht="25.5" x14ac:dyDescent="0.2">
      <c r="A26" s="180" t="s">
        <v>1282</v>
      </c>
      <c r="B26" s="282">
        <v>43809</v>
      </c>
      <c r="C26" s="180" t="s">
        <v>1283</v>
      </c>
      <c r="D26" s="163" t="s">
        <v>49</v>
      </c>
      <c r="E26" s="180" t="s">
        <v>50</v>
      </c>
      <c r="F26" s="219">
        <v>4043200</v>
      </c>
      <c r="G26" s="250" t="s">
        <v>1284</v>
      </c>
      <c r="H26" s="252"/>
      <c r="I26" s="252"/>
      <c r="J26" s="253"/>
      <c r="K26" s="221"/>
      <c r="L26" s="252">
        <f t="shared" ref="L26:L52" si="1">F26-H26</f>
        <v>4043200</v>
      </c>
      <c r="M26" s="148"/>
      <c r="N26" s="148"/>
      <c r="O26" s="148"/>
      <c r="P26" s="148"/>
      <c r="Q26" s="148"/>
      <c r="R26" s="148"/>
    </row>
    <row r="27" spans="1:18" s="306" customFormat="1" x14ac:dyDescent="0.2">
      <c r="A27" s="302" t="s">
        <v>1285</v>
      </c>
      <c r="B27" s="297">
        <v>43579</v>
      </c>
      <c r="C27" s="302" t="s">
        <v>496</v>
      </c>
      <c r="D27" s="308" t="s">
        <v>1286</v>
      </c>
      <c r="E27" s="302" t="s">
        <v>1287</v>
      </c>
      <c r="F27" s="303">
        <v>20000</v>
      </c>
      <c r="G27" s="304" t="s">
        <v>1050</v>
      </c>
      <c r="H27" s="312"/>
      <c r="I27" s="312"/>
      <c r="J27" s="315"/>
      <c r="K27" s="315"/>
      <c r="L27" s="312"/>
      <c r="M27" s="305"/>
      <c r="N27" s="305"/>
      <c r="O27" s="305"/>
      <c r="P27" s="305"/>
      <c r="Q27" s="305"/>
      <c r="R27" s="305"/>
    </row>
    <row r="28" spans="1:18" s="144" customFormat="1" x14ac:dyDescent="0.2">
      <c r="A28" s="180" t="s">
        <v>1288</v>
      </c>
      <c r="B28" s="157">
        <v>43975</v>
      </c>
      <c r="C28" s="180" t="s">
        <v>349</v>
      </c>
      <c r="D28" s="163" t="s">
        <v>1289</v>
      </c>
      <c r="E28" s="180" t="s">
        <v>1290</v>
      </c>
      <c r="F28" s="219">
        <v>12000</v>
      </c>
      <c r="G28" s="250" t="s">
        <v>1291</v>
      </c>
      <c r="H28" s="252"/>
      <c r="I28" s="252"/>
      <c r="J28" s="271"/>
      <c r="K28" s="271"/>
      <c r="L28" s="252">
        <f t="shared" si="1"/>
        <v>12000</v>
      </c>
      <c r="M28" s="148"/>
      <c r="N28" s="148"/>
      <c r="O28" s="148"/>
      <c r="P28" s="148"/>
      <c r="Q28" s="148"/>
      <c r="R28" s="148"/>
    </row>
    <row r="29" spans="1:18" s="118" customFormat="1" x14ac:dyDescent="0.2">
      <c r="A29" s="151" t="s">
        <v>1292</v>
      </c>
      <c r="B29" s="149">
        <v>42723</v>
      </c>
      <c r="C29" s="151" t="s">
        <v>349</v>
      </c>
      <c r="D29" s="150" t="s">
        <v>1293</v>
      </c>
      <c r="E29" s="151" t="s">
        <v>1294</v>
      </c>
      <c r="F29" s="152">
        <v>10000</v>
      </c>
      <c r="G29" s="159" t="s">
        <v>1220</v>
      </c>
      <c r="H29" s="264">
        <v>10000</v>
      </c>
      <c r="I29" s="264">
        <v>10000</v>
      </c>
      <c r="J29" s="265">
        <v>41593</v>
      </c>
      <c r="K29" s="272">
        <v>286901</v>
      </c>
      <c r="L29" s="264">
        <f t="shared" si="1"/>
        <v>0</v>
      </c>
      <c r="M29" s="150"/>
      <c r="N29" s="150"/>
      <c r="O29" s="150"/>
      <c r="P29" s="150"/>
      <c r="Q29" s="150"/>
      <c r="R29" s="150"/>
    </row>
    <row r="30" spans="1:18" s="309" customFormat="1" x14ac:dyDescent="0.2">
      <c r="A30" s="302" t="s">
        <v>1295</v>
      </c>
      <c r="B30" s="297">
        <v>43608</v>
      </c>
      <c r="C30" s="302" t="s">
        <v>349</v>
      </c>
      <c r="D30" s="308" t="s">
        <v>1296</v>
      </c>
      <c r="E30" s="302" t="s">
        <v>1297</v>
      </c>
      <c r="F30" s="307">
        <v>158829.20000000001</v>
      </c>
      <c r="G30" s="304" t="s">
        <v>884</v>
      </c>
      <c r="H30" s="312"/>
      <c r="I30" s="312"/>
      <c r="J30" s="315"/>
      <c r="K30" s="315"/>
      <c r="L30" s="316"/>
      <c r="M30" s="308"/>
      <c r="N30" s="308"/>
      <c r="O30" s="308"/>
      <c r="P30" s="308"/>
      <c r="Q30" s="308"/>
      <c r="R30" s="308"/>
    </row>
    <row r="31" spans="1:18" s="309" customFormat="1" x14ac:dyDescent="0.2">
      <c r="A31" s="302" t="s">
        <v>1298</v>
      </c>
      <c r="B31" s="297">
        <v>42788</v>
      </c>
      <c r="C31" s="302" t="s">
        <v>496</v>
      </c>
      <c r="D31" s="308" t="s">
        <v>1299</v>
      </c>
      <c r="E31" s="302" t="s">
        <v>1300</v>
      </c>
      <c r="F31" s="303">
        <v>147500</v>
      </c>
      <c r="G31" s="304" t="s">
        <v>980</v>
      </c>
      <c r="H31" s="312"/>
      <c r="I31" s="312"/>
      <c r="J31" s="315"/>
      <c r="K31" s="315"/>
      <c r="L31" s="312"/>
      <c r="M31" s="308"/>
      <c r="N31" s="308"/>
      <c r="O31" s="308"/>
      <c r="P31" s="308"/>
      <c r="Q31" s="308"/>
      <c r="R31" s="308"/>
    </row>
    <row r="32" spans="1:18" s="214" customFormat="1" x14ac:dyDescent="0.2">
      <c r="A32" s="180" t="s">
        <v>1301</v>
      </c>
      <c r="B32" s="157">
        <v>44058</v>
      </c>
      <c r="C32" s="180" t="s">
        <v>164</v>
      </c>
      <c r="D32" s="163" t="s">
        <v>1302</v>
      </c>
      <c r="E32" s="180" t="s">
        <v>1303</v>
      </c>
      <c r="F32" s="219">
        <v>20000</v>
      </c>
      <c r="G32" s="250" t="s">
        <v>1259</v>
      </c>
      <c r="H32" s="252"/>
      <c r="I32" s="252"/>
      <c r="J32" s="271"/>
      <c r="K32" s="271"/>
      <c r="L32" s="252">
        <f t="shared" si="1"/>
        <v>20000</v>
      </c>
      <c r="M32" s="163"/>
      <c r="N32" s="163"/>
      <c r="O32" s="163"/>
      <c r="P32" s="163"/>
      <c r="Q32" s="163"/>
      <c r="R32" s="163"/>
    </row>
    <row r="33" spans="1:18" s="309" customFormat="1" ht="25.5" x14ac:dyDescent="0.2">
      <c r="A33" s="302" t="s">
        <v>1304</v>
      </c>
      <c r="B33" s="308" t="s">
        <v>1305</v>
      </c>
      <c r="C33" s="302" t="s">
        <v>1306</v>
      </c>
      <c r="D33" s="308" t="s">
        <v>1307</v>
      </c>
      <c r="E33" s="302" t="s">
        <v>1308</v>
      </c>
      <c r="F33" s="303">
        <v>1525</v>
      </c>
      <c r="G33" s="304" t="s">
        <v>1309</v>
      </c>
      <c r="H33" s="312"/>
      <c r="I33" s="312"/>
      <c r="J33" s="315"/>
      <c r="K33" s="315"/>
      <c r="L33" s="312"/>
      <c r="M33" s="308"/>
      <c r="N33" s="308"/>
      <c r="O33" s="308"/>
      <c r="P33" s="308"/>
      <c r="Q33" s="308"/>
      <c r="R33" s="308"/>
    </row>
    <row r="34" spans="1:18" s="309" customFormat="1" x14ac:dyDescent="0.2">
      <c r="A34" s="302" t="s">
        <v>1310</v>
      </c>
      <c r="B34" s="297">
        <v>42674</v>
      </c>
      <c r="C34" s="302" t="s">
        <v>496</v>
      </c>
      <c r="D34" s="308" t="s">
        <v>1311</v>
      </c>
      <c r="E34" s="302" t="s">
        <v>1312</v>
      </c>
      <c r="F34" s="303">
        <v>12500</v>
      </c>
      <c r="G34" s="304" t="s">
        <v>1259</v>
      </c>
      <c r="H34" s="312"/>
      <c r="I34" s="312"/>
      <c r="J34" s="315"/>
      <c r="K34" s="315"/>
      <c r="L34" s="312"/>
      <c r="M34" s="308"/>
      <c r="N34" s="308"/>
      <c r="O34" s="308"/>
      <c r="P34" s="308"/>
      <c r="Q34" s="308"/>
      <c r="R34" s="308"/>
    </row>
    <row r="35" spans="1:18" s="309" customFormat="1" x14ac:dyDescent="0.2">
      <c r="A35" s="302" t="s">
        <v>1313</v>
      </c>
      <c r="B35" s="297">
        <v>42674</v>
      </c>
      <c r="C35" s="302" t="s">
        <v>496</v>
      </c>
      <c r="D35" s="308" t="s">
        <v>1314</v>
      </c>
      <c r="E35" s="302" t="s">
        <v>1315</v>
      </c>
      <c r="F35" s="317">
        <v>27500</v>
      </c>
      <c r="G35" s="304" t="s">
        <v>873</v>
      </c>
      <c r="H35" s="318"/>
      <c r="I35" s="318"/>
      <c r="J35" s="315"/>
      <c r="K35" s="315"/>
      <c r="L35" s="318"/>
      <c r="M35" s="308"/>
      <c r="N35" s="308"/>
      <c r="O35" s="308"/>
      <c r="P35" s="308"/>
      <c r="Q35" s="308"/>
      <c r="R35" s="308"/>
    </row>
    <row r="36" spans="1:18" s="118" customFormat="1" x14ac:dyDescent="0.2">
      <c r="A36" s="151" t="s">
        <v>1316</v>
      </c>
      <c r="B36" s="149">
        <v>42585</v>
      </c>
      <c r="C36" s="151" t="s">
        <v>484</v>
      </c>
      <c r="D36" s="150" t="s">
        <v>1317</v>
      </c>
      <c r="E36" s="151" t="s">
        <v>1318</v>
      </c>
      <c r="F36" s="152">
        <v>10000</v>
      </c>
      <c r="G36" s="159" t="s">
        <v>1220</v>
      </c>
      <c r="H36" s="264">
        <v>10000</v>
      </c>
      <c r="I36" s="264">
        <v>10000</v>
      </c>
      <c r="J36" s="265">
        <v>42545</v>
      </c>
      <c r="K36" s="272">
        <v>576873</v>
      </c>
      <c r="L36" s="264">
        <f t="shared" si="1"/>
        <v>0</v>
      </c>
      <c r="M36" s="150"/>
      <c r="N36" s="150"/>
      <c r="O36" s="150"/>
      <c r="P36" s="150"/>
      <c r="Q36" s="150"/>
      <c r="R36" s="150"/>
    </row>
    <row r="37" spans="1:18" s="118" customFormat="1" x14ac:dyDescent="0.2">
      <c r="A37" s="151" t="s">
        <v>1319</v>
      </c>
      <c r="B37" s="149">
        <v>42585</v>
      </c>
      <c r="C37" s="151" t="s">
        <v>484</v>
      </c>
      <c r="D37" s="150" t="s">
        <v>1320</v>
      </c>
      <c r="E37" s="151" t="s">
        <v>1321</v>
      </c>
      <c r="F37" s="152">
        <v>10000</v>
      </c>
      <c r="G37" s="159" t="s">
        <v>1220</v>
      </c>
      <c r="H37" s="264">
        <v>10000</v>
      </c>
      <c r="I37" s="264">
        <v>10000</v>
      </c>
      <c r="J37" s="265">
        <v>41591</v>
      </c>
      <c r="K37" s="272">
        <v>286286</v>
      </c>
      <c r="L37" s="264">
        <f t="shared" si="1"/>
        <v>0</v>
      </c>
      <c r="M37" s="150"/>
      <c r="N37" s="150"/>
      <c r="O37" s="150"/>
      <c r="P37" s="150"/>
      <c r="Q37" s="150"/>
      <c r="R37" s="150"/>
    </row>
    <row r="38" spans="1:18" s="214" customFormat="1" x14ac:dyDescent="0.2">
      <c r="A38" s="310" t="s">
        <v>1322</v>
      </c>
      <c r="B38" s="157">
        <v>42585</v>
      </c>
      <c r="C38" s="180" t="s">
        <v>484</v>
      </c>
      <c r="D38" s="163" t="s">
        <v>1323</v>
      </c>
      <c r="E38" s="180" t="s">
        <v>1324</v>
      </c>
      <c r="F38" s="219">
        <v>10000</v>
      </c>
      <c r="G38" s="250" t="s">
        <v>1220</v>
      </c>
      <c r="H38" s="252"/>
      <c r="I38" s="252"/>
      <c r="J38" s="271"/>
      <c r="K38" s="271"/>
      <c r="L38" s="252">
        <f t="shared" si="1"/>
        <v>10000</v>
      </c>
      <c r="M38" s="163"/>
      <c r="N38" s="163"/>
      <c r="O38" s="163"/>
      <c r="P38" s="163"/>
      <c r="Q38" s="163"/>
      <c r="R38" s="163"/>
    </row>
    <row r="39" spans="1:18" s="118" customFormat="1" x14ac:dyDescent="0.2">
      <c r="A39" s="151" t="s">
        <v>1325</v>
      </c>
      <c r="B39" s="149">
        <v>42976</v>
      </c>
      <c r="C39" s="151" t="s">
        <v>496</v>
      </c>
      <c r="D39" s="150" t="s">
        <v>1326</v>
      </c>
      <c r="E39" s="151" t="s">
        <v>1327</v>
      </c>
      <c r="F39" s="152">
        <v>110000</v>
      </c>
      <c r="G39" s="159" t="s">
        <v>1328</v>
      </c>
      <c r="H39" s="264">
        <v>110000</v>
      </c>
      <c r="I39" s="264">
        <v>110000</v>
      </c>
      <c r="J39" s="265">
        <v>41607</v>
      </c>
      <c r="K39" s="272">
        <v>289124</v>
      </c>
      <c r="L39" s="264">
        <f t="shared" si="1"/>
        <v>0</v>
      </c>
      <c r="M39" s="150"/>
      <c r="N39" s="150"/>
      <c r="O39" s="150"/>
      <c r="P39" s="150"/>
      <c r="Q39" s="150"/>
      <c r="R39" s="150"/>
    </row>
    <row r="40" spans="1:18" s="309" customFormat="1" x14ac:dyDescent="0.2">
      <c r="A40" s="302" t="s">
        <v>1329</v>
      </c>
      <c r="B40" s="297">
        <v>43404</v>
      </c>
      <c r="C40" s="302" t="s">
        <v>720</v>
      </c>
      <c r="D40" s="308" t="s">
        <v>1330</v>
      </c>
      <c r="E40" s="302" t="s">
        <v>1331</v>
      </c>
      <c r="F40" s="303">
        <v>100000</v>
      </c>
      <c r="G40" s="304" t="s">
        <v>1332</v>
      </c>
      <c r="H40" s="312"/>
      <c r="I40" s="312"/>
      <c r="J40" s="315"/>
      <c r="K40" s="315"/>
      <c r="L40" s="312"/>
      <c r="M40" s="308"/>
      <c r="N40" s="308"/>
      <c r="O40" s="308"/>
      <c r="P40" s="308"/>
      <c r="Q40" s="308"/>
      <c r="R40" s="308"/>
    </row>
    <row r="41" spans="1:18" s="118" customFormat="1" x14ac:dyDescent="0.2">
      <c r="A41" s="151" t="s">
        <v>1333</v>
      </c>
      <c r="B41" s="149">
        <v>41899</v>
      </c>
      <c r="C41" s="151" t="s">
        <v>362</v>
      </c>
      <c r="D41" s="150" t="s">
        <v>1334</v>
      </c>
      <c r="E41" s="151" t="s">
        <v>1335</v>
      </c>
      <c r="F41" s="152">
        <v>3510.2</v>
      </c>
      <c r="G41" s="159" t="s">
        <v>1336</v>
      </c>
      <c r="H41" s="264">
        <v>3510.2</v>
      </c>
      <c r="I41" s="264">
        <v>3510.2</v>
      </c>
      <c r="J41" s="265">
        <v>41494</v>
      </c>
      <c r="K41" s="272">
        <v>251711</v>
      </c>
      <c r="L41" s="264">
        <f t="shared" si="1"/>
        <v>0</v>
      </c>
      <c r="M41" s="150"/>
      <c r="N41" s="150"/>
      <c r="O41" s="150"/>
      <c r="P41" s="150"/>
      <c r="Q41" s="150"/>
      <c r="R41" s="150"/>
    </row>
    <row r="42" spans="1:18" s="118" customFormat="1" x14ac:dyDescent="0.2">
      <c r="A42" s="151" t="s">
        <v>1337</v>
      </c>
      <c r="B42" s="149">
        <v>42913</v>
      </c>
      <c r="C42" s="151" t="s">
        <v>1338</v>
      </c>
      <c r="D42" s="150" t="s">
        <v>1339</v>
      </c>
      <c r="E42" s="151" t="s">
        <v>1016</v>
      </c>
      <c r="F42" s="152">
        <v>311140.06</v>
      </c>
      <c r="G42" s="159" t="s">
        <v>1017</v>
      </c>
      <c r="H42" s="264">
        <v>311140.06</v>
      </c>
      <c r="I42" s="264">
        <v>311140.06</v>
      </c>
      <c r="J42" s="265">
        <v>42086</v>
      </c>
      <c r="K42" s="272">
        <v>439541</v>
      </c>
      <c r="L42" s="264">
        <f t="shared" si="1"/>
        <v>0</v>
      </c>
      <c r="M42" s="150"/>
      <c r="N42" s="150"/>
      <c r="O42" s="150"/>
      <c r="P42" s="150"/>
      <c r="Q42" s="150"/>
      <c r="R42" s="150"/>
    </row>
    <row r="43" spans="1:18" s="309" customFormat="1" x14ac:dyDescent="0.2">
      <c r="A43" s="302" t="s">
        <v>1340</v>
      </c>
      <c r="B43" s="297">
        <v>42935</v>
      </c>
      <c r="C43" s="302" t="s">
        <v>496</v>
      </c>
      <c r="D43" s="308" t="s">
        <v>1341</v>
      </c>
      <c r="E43" s="302" t="s">
        <v>1342</v>
      </c>
      <c r="F43" s="303">
        <v>69150.5</v>
      </c>
      <c r="G43" s="304" t="s">
        <v>541</v>
      </c>
      <c r="H43" s="312"/>
      <c r="I43" s="312"/>
      <c r="J43" s="315"/>
      <c r="K43" s="315"/>
      <c r="L43" s="312"/>
      <c r="M43" s="308"/>
      <c r="N43" s="308"/>
      <c r="O43" s="308"/>
      <c r="P43" s="308"/>
      <c r="Q43" s="308"/>
      <c r="R43" s="308"/>
    </row>
    <row r="44" spans="1:18" s="309" customFormat="1" ht="25.5" x14ac:dyDescent="0.2">
      <c r="A44" s="302" t="s">
        <v>1343</v>
      </c>
      <c r="B44" s="297">
        <v>43360</v>
      </c>
      <c r="C44" s="302" t="s">
        <v>164</v>
      </c>
      <c r="D44" s="308" t="s">
        <v>1344</v>
      </c>
      <c r="E44" s="302" t="s">
        <v>1345</v>
      </c>
      <c r="F44" s="303">
        <v>9291.7999999999993</v>
      </c>
      <c r="G44" s="304" t="s">
        <v>1309</v>
      </c>
      <c r="H44" s="312"/>
      <c r="I44" s="312"/>
      <c r="J44" s="315"/>
      <c r="K44" s="315"/>
      <c r="L44" s="312"/>
      <c r="M44" s="308"/>
      <c r="N44" s="308"/>
      <c r="O44" s="308"/>
      <c r="P44" s="308"/>
      <c r="Q44" s="308"/>
      <c r="R44" s="308"/>
    </row>
    <row r="45" spans="1:18" s="309" customFormat="1" x14ac:dyDescent="0.2">
      <c r="A45" s="302" t="s">
        <v>1346</v>
      </c>
      <c r="B45" s="297">
        <v>43406</v>
      </c>
      <c r="C45" s="302" t="s">
        <v>1275</v>
      </c>
      <c r="D45" s="308" t="s">
        <v>1347</v>
      </c>
      <c r="E45" s="302" t="s">
        <v>1348</v>
      </c>
      <c r="F45" s="303">
        <v>90000</v>
      </c>
      <c r="G45" s="304" t="s">
        <v>650</v>
      </c>
      <c r="H45" s="312"/>
      <c r="I45" s="312"/>
      <c r="J45" s="315"/>
      <c r="K45" s="315"/>
      <c r="L45" s="312"/>
      <c r="M45" s="308"/>
      <c r="N45" s="308"/>
      <c r="O45" s="308"/>
      <c r="P45" s="308"/>
      <c r="Q45" s="308"/>
      <c r="R45" s="308"/>
    </row>
    <row r="46" spans="1:18" s="309" customFormat="1" ht="25.5" x14ac:dyDescent="0.2">
      <c r="A46" s="302" t="s">
        <v>1349</v>
      </c>
      <c r="B46" s="297">
        <v>43488</v>
      </c>
      <c r="C46" s="302" t="s">
        <v>720</v>
      </c>
      <c r="D46" s="308" t="s">
        <v>1350</v>
      </c>
      <c r="E46" s="302" t="s">
        <v>1351</v>
      </c>
      <c r="F46" s="303">
        <v>7839.6</v>
      </c>
      <c r="G46" s="304" t="s">
        <v>1309</v>
      </c>
      <c r="H46" s="312"/>
      <c r="I46" s="312"/>
      <c r="J46" s="315"/>
      <c r="K46" s="315"/>
      <c r="L46" s="312"/>
      <c r="M46" s="308"/>
      <c r="N46" s="308"/>
      <c r="O46" s="308"/>
      <c r="P46" s="308"/>
      <c r="Q46" s="308"/>
      <c r="R46" s="308"/>
    </row>
    <row r="47" spans="1:18" s="118" customFormat="1" x14ac:dyDescent="0.2">
      <c r="A47" s="151" t="s">
        <v>1352</v>
      </c>
      <c r="B47" s="149">
        <v>42506</v>
      </c>
      <c r="C47" s="151" t="s">
        <v>484</v>
      </c>
      <c r="D47" s="150" t="s">
        <v>1353</v>
      </c>
      <c r="E47" s="151" t="s">
        <v>1354</v>
      </c>
      <c r="F47" s="152">
        <v>10000</v>
      </c>
      <c r="G47" s="159" t="s">
        <v>1220</v>
      </c>
      <c r="H47" s="264">
        <v>10000</v>
      </c>
      <c r="I47" s="264">
        <v>10000</v>
      </c>
      <c r="J47" s="265">
        <v>41430</v>
      </c>
      <c r="K47" s="272">
        <v>237962</v>
      </c>
      <c r="L47" s="264">
        <f t="shared" si="1"/>
        <v>0</v>
      </c>
      <c r="M47" s="150"/>
      <c r="N47" s="150"/>
      <c r="O47" s="150"/>
      <c r="P47" s="150"/>
      <c r="Q47" s="150"/>
      <c r="R47" s="150"/>
    </row>
    <row r="48" spans="1:18" s="214" customFormat="1" ht="25.5" x14ac:dyDescent="0.2">
      <c r="A48" s="180" t="s">
        <v>1355</v>
      </c>
      <c r="B48" s="282">
        <v>42626</v>
      </c>
      <c r="C48" s="180" t="s">
        <v>1356</v>
      </c>
      <c r="D48" s="163" t="s">
        <v>1357</v>
      </c>
      <c r="E48" s="180" t="s">
        <v>718</v>
      </c>
      <c r="F48" s="219">
        <v>1312.5</v>
      </c>
      <c r="G48" s="250" t="s">
        <v>1309</v>
      </c>
      <c r="H48" s="252"/>
      <c r="I48" s="252"/>
      <c r="J48" s="271"/>
      <c r="K48" s="271"/>
      <c r="L48" s="252">
        <f t="shared" si="1"/>
        <v>1312.5</v>
      </c>
      <c r="M48" s="163"/>
      <c r="N48" s="163"/>
      <c r="O48" s="163"/>
      <c r="P48" s="163"/>
      <c r="Q48" s="163"/>
      <c r="R48" s="163"/>
    </row>
    <row r="49" spans="1:18" s="214" customFormat="1" x14ac:dyDescent="0.2">
      <c r="A49" s="180" t="s">
        <v>1358</v>
      </c>
      <c r="B49" s="282">
        <v>44009</v>
      </c>
      <c r="C49" s="180" t="s">
        <v>496</v>
      </c>
      <c r="D49" s="163" t="s">
        <v>1359</v>
      </c>
      <c r="E49" s="180" t="s">
        <v>1360</v>
      </c>
      <c r="F49" s="219">
        <v>115000</v>
      </c>
      <c r="G49" s="250" t="s">
        <v>972</v>
      </c>
      <c r="H49" s="252"/>
      <c r="I49" s="252"/>
      <c r="J49" s="271"/>
      <c r="K49" s="271"/>
      <c r="L49" s="252">
        <f t="shared" si="1"/>
        <v>115000</v>
      </c>
      <c r="M49" s="163"/>
      <c r="N49" s="163"/>
      <c r="O49" s="163"/>
      <c r="P49" s="163"/>
      <c r="Q49" s="163"/>
      <c r="R49" s="163"/>
    </row>
    <row r="50" spans="1:18" s="309" customFormat="1" x14ac:dyDescent="0.2">
      <c r="A50" s="302" t="s">
        <v>1361</v>
      </c>
      <c r="B50" s="297">
        <v>42515</v>
      </c>
      <c r="C50" s="302" t="s">
        <v>349</v>
      </c>
      <c r="D50" s="308" t="s">
        <v>1362</v>
      </c>
      <c r="E50" s="302" t="s">
        <v>1363</v>
      </c>
      <c r="F50" s="317">
        <v>10000</v>
      </c>
      <c r="G50" s="304" t="s">
        <v>1220</v>
      </c>
      <c r="H50" s="318"/>
      <c r="I50" s="318"/>
      <c r="J50" s="315"/>
      <c r="K50" s="315"/>
      <c r="L50" s="318"/>
      <c r="M50" s="308"/>
      <c r="N50" s="308"/>
      <c r="O50" s="308"/>
      <c r="P50" s="308"/>
      <c r="Q50" s="308"/>
      <c r="R50" s="308"/>
    </row>
    <row r="51" spans="1:18" s="309" customFormat="1" x14ac:dyDescent="0.2">
      <c r="A51" s="302" t="s">
        <v>1364</v>
      </c>
      <c r="B51" s="297">
        <v>43278</v>
      </c>
      <c r="C51" s="302" t="s">
        <v>1275</v>
      </c>
      <c r="D51" s="308" t="s">
        <v>1365</v>
      </c>
      <c r="E51" s="302" t="s">
        <v>1366</v>
      </c>
      <c r="F51" s="317">
        <v>47500</v>
      </c>
      <c r="G51" s="304" t="s">
        <v>1367</v>
      </c>
      <c r="H51" s="318"/>
      <c r="I51" s="318"/>
      <c r="J51" s="315"/>
      <c r="K51" s="315"/>
      <c r="L51" s="318"/>
      <c r="M51" s="308"/>
      <c r="N51" s="308"/>
      <c r="O51" s="308"/>
      <c r="P51" s="308"/>
      <c r="Q51" s="308"/>
      <c r="R51" s="308"/>
    </row>
    <row r="52" spans="1:18" s="214" customFormat="1" x14ac:dyDescent="0.2">
      <c r="A52" s="180" t="s">
        <v>1368</v>
      </c>
      <c r="B52" s="282">
        <v>44007</v>
      </c>
      <c r="C52" s="180" t="s">
        <v>1275</v>
      </c>
      <c r="D52" s="163" t="s">
        <v>1369</v>
      </c>
      <c r="E52" s="180" t="s">
        <v>1370</v>
      </c>
      <c r="F52" s="219">
        <v>20000</v>
      </c>
      <c r="G52" s="250" t="s">
        <v>1050</v>
      </c>
      <c r="H52" s="252"/>
      <c r="I52" s="252"/>
      <c r="J52" s="271"/>
      <c r="K52" s="271"/>
      <c r="L52" s="252">
        <f t="shared" si="1"/>
        <v>20000</v>
      </c>
      <c r="M52" s="163"/>
      <c r="N52" s="163"/>
      <c r="O52" s="163"/>
      <c r="P52" s="163"/>
      <c r="Q52" s="163"/>
      <c r="R52" s="163"/>
    </row>
    <row r="54" spans="1:18" s="404" customFormat="1" ht="18" x14ac:dyDescent="0.25">
      <c r="A54" s="432" t="s">
        <v>1371</v>
      </c>
      <c r="B54" s="432"/>
      <c r="C54" s="432"/>
      <c r="D54" s="432"/>
      <c r="E54" s="432"/>
      <c r="F54" s="433"/>
      <c r="G54" s="447"/>
      <c r="H54" s="434"/>
      <c r="I54" s="434"/>
      <c r="J54" s="435"/>
      <c r="K54" s="435"/>
      <c r="L54" s="434">
        <f>L52+L51+L50+L49+L48+L47+L46+L45+L44+L43+L42+L41+L40+L39+L38+L37+L36+L35+L34+L33+L32+L31+L30+L29+L28+L27+L26+L25+L24+L23+L22+L21+L20+L19+L18+L17+L16+L15+L14+L13+L12+L11+L10+L9+L8+L7+L6+L5</f>
        <v>4266629</v>
      </c>
      <c r="M54" s="431"/>
      <c r="N54" s="431"/>
      <c r="O54" s="431"/>
      <c r="P54" s="431"/>
      <c r="Q54" s="431"/>
      <c r="R54" s="431"/>
    </row>
  </sheetData>
  <sheetProtection sheet="1" objects="1" scenarios="1"/>
  <mergeCells count="3">
    <mergeCell ref="A1:R1"/>
    <mergeCell ref="A2:R2"/>
    <mergeCell ref="A3:D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49"/>
  <sheetViews>
    <sheetView zoomScaleNormal="100" workbookViewId="0">
      <pane ySplit="5" topLeftCell="A15" activePane="bottomLeft" state="frozen"/>
      <selection pane="bottomLeft" activeCell="D15" sqref="D15"/>
    </sheetView>
  </sheetViews>
  <sheetFormatPr defaultRowHeight="12.75" x14ac:dyDescent="0.2"/>
  <cols>
    <col min="1" max="1" width="16.85546875" style="145" customWidth="1"/>
    <col min="2" max="2" width="12.140625" style="658" customWidth="1"/>
    <col min="3" max="3" width="45.140625" style="290" customWidth="1"/>
    <col min="4" max="4" width="43.85546875" style="290" customWidth="1"/>
    <col min="5" max="5" width="20.85546875" style="145" customWidth="1"/>
    <col min="6" max="6" width="14" style="146" bestFit="1" customWidth="1"/>
    <col min="7" max="7" width="24.5703125" style="290" customWidth="1"/>
    <col min="8" max="8" width="17" style="147" bestFit="1" customWidth="1"/>
    <col min="9" max="9" width="12.28515625" style="147" bestFit="1" customWidth="1"/>
    <col min="10" max="10" width="11.7109375" style="145" customWidth="1"/>
    <col min="11" max="11" width="11" style="141" customWidth="1"/>
    <col min="12" max="12" width="18.85546875" style="142" bestFit="1" customWidth="1"/>
    <col min="13" max="13" width="16" style="145" bestFit="1" customWidth="1"/>
    <col min="14" max="14" width="18.85546875" style="145" bestFit="1" customWidth="1"/>
    <col min="15" max="15" width="16.42578125" style="145" bestFit="1" customWidth="1"/>
    <col min="16" max="16" width="15.7109375" style="145" bestFit="1" customWidth="1"/>
    <col min="17" max="17" width="17.7109375" style="145" bestFit="1" customWidth="1"/>
    <col min="18" max="18" width="13.7109375" style="145" customWidth="1"/>
    <col min="19" max="16384" width="9.140625" style="141"/>
  </cols>
  <sheetData>
    <row r="1" spans="1:18" s="653" customFormat="1" ht="23.25" x14ac:dyDescent="0.2">
      <c r="A1" s="898" t="s">
        <v>0</v>
      </c>
      <c r="B1" s="898"/>
      <c r="C1" s="898"/>
      <c r="D1" s="898"/>
      <c r="E1" s="898"/>
      <c r="F1" s="898"/>
      <c r="G1" s="898"/>
      <c r="H1" s="898"/>
      <c r="I1" s="898"/>
      <c r="J1" s="898"/>
      <c r="K1" s="898"/>
      <c r="L1" s="898"/>
      <c r="M1" s="898"/>
      <c r="N1" s="898"/>
      <c r="O1" s="898"/>
      <c r="P1" s="898"/>
      <c r="Q1" s="898"/>
      <c r="R1" s="898"/>
    </row>
    <row r="2" spans="1:18" s="653" customFormat="1" ht="73.5" customHeight="1" x14ac:dyDescent="0.2">
      <c r="A2" s="952" t="s">
        <v>801</v>
      </c>
      <c r="B2" s="952"/>
      <c r="C2" s="952"/>
      <c r="D2" s="952"/>
      <c r="E2" s="952"/>
      <c r="F2" s="952"/>
      <c r="G2" s="952"/>
      <c r="H2" s="952"/>
      <c r="I2" s="952"/>
      <c r="J2" s="952"/>
      <c r="K2" s="952"/>
      <c r="L2" s="952"/>
      <c r="M2" s="952"/>
      <c r="N2" s="952"/>
      <c r="O2" s="952"/>
      <c r="P2" s="952"/>
      <c r="Q2" s="952"/>
      <c r="R2" s="952"/>
    </row>
    <row r="3" spans="1:18" s="653" customFormat="1" x14ac:dyDescent="0.2">
      <c r="A3" s="1014" t="s">
        <v>3</v>
      </c>
      <c r="B3" s="1014"/>
      <c r="C3" s="1014"/>
      <c r="D3" s="1014"/>
      <c r="E3" s="745"/>
      <c r="F3" s="756" t="s">
        <v>4</v>
      </c>
      <c r="G3" s="747"/>
      <c r="H3" s="757"/>
      <c r="I3" s="1065" t="s">
        <v>14</v>
      </c>
      <c r="J3" s="1066"/>
      <c r="K3" s="1067"/>
      <c r="L3" s="761"/>
      <c r="M3" s="744" t="s">
        <v>5</v>
      </c>
      <c r="N3" s="745"/>
      <c r="O3" s="745"/>
      <c r="P3" s="745"/>
      <c r="Q3" s="745"/>
      <c r="R3" s="745"/>
    </row>
    <row r="4" spans="1:18" s="653" customFormat="1" ht="23.25" customHeight="1" x14ac:dyDescent="0.2">
      <c r="A4" s="1056" t="s">
        <v>6</v>
      </c>
      <c r="B4" s="1058" t="s">
        <v>7</v>
      </c>
      <c r="C4" s="1058" t="s">
        <v>8</v>
      </c>
      <c r="D4" s="1058" t="s">
        <v>9</v>
      </c>
      <c r="E4" s="1056" t="s">
        <v>10</v>
      </c>
      <c r="F4" s="1062" t="s">
        <v>11</v>
      </c>
      <c r="G4" s="1058" t="s">
        <v>12</v>
      </c>
      <c r="H4" s="1060" t="s">
        <v>13</v>
      </c>
      <c r="I4" s="1068"/>
      <c r="J4" s="1069"/>
      <c r="K4" s="1070"/>
      <c r="L4" s="1064" t="s">
        <v>15</v>
      </c>
      <c r="M4" s="1002" t="s">
        <v>16</v>
      </c>
      <c r="N4" s="1002" t="s">
        <v>17</v>
      </c>
      <c r="O4" s="1002" t="s">
        <v>18</v>
      </c>
      <c r="P4" s="1002" t="s">
        <v>19</v>
      </c>
      <c r="Q4" s="1002" t="s">
        <v>20</v>
      </c>
      <c r="R4" s="1002" t="s">
        <v>21</v>
      </c>
    </row>
    <row r="5" spans="1:18" s="653" customFormat="1" x14ac:dyDescent="0.2">
      <c r="A5" s="1057"/>
      <c r="B5" s="1059"/>
      <c r="C5" s="1059"/>
      <c r="D5" s="1059"/>
      <c r="E5" s="1057"/>
      <c r="F5" s="1063"/>
      <c r="G5" s="1059"/>
      <c r="H5" s="1061"/>
      <c r="I5" s="756" t="s">
        <v>22</v>
      </c>
      <c r="J5" s="744" t="s">
        <v>23</v>
      </c>
      <c r="K5" s="744" t="s">
        <v>24</v>
      </c>
      <c r="L5" s="1064"/>
      <c r="M5" s="1002"/>
      <c r="N5" s="1002"/>
      <c r="O5" s="1002"/>
      <c r="P5" s="1002"/>
      <c r="Q5" s="1002"/>
      <c r="R5" s="1002"/>
    </row>
    <row r="6" spans="1:18" s="241" customFormat="1" x14ac:dyDescent="0.2">
      <c r="A6" s="239" t="s">
        <v>1372</v>
      </c>
      <c r="B6" s="410">
        <v>42108</v>
      </c>
      <c r="C6" s="242" t="s">
        <v>1275</v>
      </c>
      <c r="D6" s="242" t="s">
        <v>1373</v>
      </c>
      <c r="E6" s="239" t="s">
        <v>1374</v>
      </c>
      <c r="F6" s="659">
        <v>205893.08</v>
      </c>
      <c r="G6" s="660" t="s">
        <v>1375</v>
      </c>
      <c r="H6" s="661"/>
      <c r="I6" s="661"/>
      <c r="J6" s="662"/>
      <c r="K6" s="298"/>
      <c r="L6" s="663"/>
      <c r="M6" s="664"/>
      <c r="N6" s="664"/>
      <c r="O6" s="664"/>
      <c r="P6" s="664"/>
      <c r="Q6" s="664"/>
      <c r="R6" s="664"/>
    </row>
    <row r="7" spans="1:18" s="212" customFormat="1" x14ac:dyDescent="0.2">
      <c r="A7" s="236"/>
      <c r="B7" s="243"/>
      <c r="C7" s="351"/>
      <c r="D7" s="351"/>
      <c r="E7" s="236"/>
      <c r="F7" s="220"/>
      <c r="G7" s="216"/>
      <c r="H7" s="605"/>
      <c r="I7" s="605"/>
      <c r="J7" s="665"/>
      <c r="K7" s="246"/>
      <c r="L7" s="741"/>
      <c r="M7" s="666"/>
      <c r="N7" s="666"/>
      <c r="O7" s="666"/>
      <c r="P7" s="666"/>
      <c r="Q7" s="666"/>
      <c r="R7" s="666"/>
    </row>
    <row r="8" spans="1:18" s="667" customFormat="1" x14ac:dyDescent="0.2">
      <c r="A8" s="762" t="s">
        <v>1376</v>
      </c>
      <c r="B8" s="243">
        <v>42056</v>
      </c>
      <c r="C8" s="763" t="s">
        <v>349</v>
      </c>
      <c r="D8" s="763" t="s">
        <v>1377</v>
      </c>
      <c r="E8" s="762" t="s">
        <v>1378</v>
      </c>
      <c r="F8" s="764">
        <v>15203.64</v>
      </c>
      <c r="G8" s="343" t="s">
        <v>1379</v>
      </c>
      <c r="H8" s="605">
        <v>15203.64</v>
      </c>
      <c r="I8" s="605">
        <v>15203.64</v>
      </c>
      <c r="J8" s="665">
        <v>40716</v>
      </c>
      <c r="K8" s="246">
        <v>46021</v>
      </c>
      <c r="L8" s="741">
        <f t="shared" ref="L8:L12" si="0">F8-H8</f>
        <v>0</v>
      </c>
      <c r="M8" s="748"/>
      <c r="N8" s="748"/>
      <c r="O8" s="748"/>
      <c r="P8" s="748"/>
      <c r="Q8" s="748"/>
      <c r="R8" s="748"/>
    </row>
    <row r="9" spans="1:18" s="667" customFormat="1" x14ac:dyDescent="0.2">
      <c r="A9" s="762" t="s">
        <v>1380</v>
      </c>
      <c r="B9" s="243">
        <v>42135</v>
      </c>
      <c r="C9" s="763" t="s">
        <v>349</v>
      </c>
      <c r="D9" s="763" t="s">
        <v>405</v>
      </c>
      <c r="E9" s="762" t="s">
        <v>1381</v>
      </c>
      <c r="F9" s="764">
        <v>6063.8</v>
      </c>
      <c r="G9" s="343" t="s">
        <v>1379</v>
      </c>
      <c r="H9" s="605">
        <v>6063.8</v>
      </c>
      <c r="I9" s="605">
        <v>6063.8</v>
      </c>
      <c r="J9" s="665">
        <v>41311</v>
      </c>
      <c r="K9" s="246">
        <v>204250</v>
      </c>
      <c r="L9" s="741">
        <f t="shared" si="0"/>
        <v>0</v>
      </c>
      <c r="M9" s="748"/>
      <c r="N9" s="748"/>
      <c r="O9" s="748"/>
      <c r="P9" s="748"/>
      <c r="Q9" s="748"/>
      <c r="R9" s="748"/>
    </row>
    <row r="10" spans="1:18" s="667" customFormat="1" ht="25.5" x14ac:dyDescent="0.2">
      <c r="A10" s="762" t="s">
        <v>1382</v>
      </c>
      <c r="B10" s="243">
        <v>42183</v>
      </c>
      <c r="C10" s="763" t="s">
        <v>1383</v>
      </c>
      <c r="D10" s="763" t="s">
        <v>1384</v>
      </c>
      <c r="E10" s="762" t="s">
        <v>1385</v>
      </c>
      <c r="F10" s="764">
        <v>6033.28</v>
      </c>
      <c r="G10" s="343" t="s">
        <v>1386</v>
      </c>
      <c r="H10" s="605">
        <v>6033.28</v>
      </c>
      <c r="I10" s="605">
        <v>6033.28</v>
      </c>
      <c r="J10" s="665">
        <v>40724</v>
      </c>
      <c r="K10" s="246">
        <v>49209</v>
      </c>
      <c r="L10" s="741">
        <f t="shared" si="0"/>
        <v>0</v>
      </c>
      <c r="M10" s="748"/>
      <c r="N10" s="748"/>
      <c r="O10" s="748"/>
      <c r="P10" s="748"/>
      <c r="Q10" s="748"/>
      <c r="R10" s="748"/>
    </row>
    <row r="11" spans="1:18" s="241" customFormat="1" ht="25.5" x14ac:dyDescent="0.2">
      <c r="A11" s="239" t="s">
        <v>1387</v>
      </c>
      <c r="B11" s="410">
        <v>43868</v>
      </c>
      <c r="C11" s="242" t="s">
        <v>1388</v>
      </c>
      <c r="D11" s="242" t="s">
        <v>1389</v>
      </c>
      <c r="E11" s="239" t="s">
        <v>1390</v>
      </c>
      <c r="F11" s="659">
        <v>50000</v>
      </c>
      <c r="G11" s="660" t="s">
        <v>1163</v>
      </c>
      <c r="H11" s="661"/>
      <c r="I11" s="661"/>
      <c r="J11" s="662"/>
      <c r="K11" s="298"/>
      <c r="L11" s="663"/>
      <c r="M11" s="664"/>
      <c r="N11" s="664"/>
      <c r="O11" s="664"/>
      <c r="P11" s="664"/>
      <c r="Q11" s="664"/>
      <c r="R11" s="664"/>
    </row>
    <row r="12" spans="1:18" s="667" customFormat="1" ht="25.5" x14ac:dyDescent="0.2">
      <c r="A12" s="762" t="s">
        <v>1391</v>
      </c>
      <c r="B12" s="243">
        <v>41435</v>
      </c>
      <c r="C12" s="763" t="s">
        <v>349</v>
      </c>
      <c r="D12" s="763" t="s">
        <v>1392</v>
      </c>
      <c r="E12" s="762" t="s">
        <v>1393</v>
      </c>
      <c r="F12" s="765">
        <v>21267.24</v>
      </c>
      <c r="G12" s="343" t="s">
        <v>1379</v>
      </c>
      <c r="H12" s="605">
        <v>21267.24</v>
      </c>
      <c r="I12" s="605">
        <v>21267.24</v>
      </c>
      <c r="J12" s="665">
        <v>40736</v>
      </c>
      <c r="K12" s="246">
        <v>53338</v>
      </c>
      <c r="L12" s="741">
        <f t="shared" si="0"/>
        <v>0</v>
      </c>
      <c r="M12" s="748"/>
      <c r="N12" s="748"/>
      <c r="O12" s="748"/>
      <c r="P12" s="748"/>
      <c r="Q12" s="748"/>
      <c r="R12" s="748"/>
    </row>
    <row r="13" spans="1:18" s="212" customFormat="1" ht="38.25" x14ac:dyDescent="0.2">
      <c r="A13" s="347" t="s">
        <v>1394</v>
      </c>
      <c r="B13" s="654">
        <v>42512</v>
      </c>
      <c r="C13" s="173" t="s">
        <v>1395</v>
      </c>
      <c r="D13" s="173" t="s">
        <v>1396</v>
      </c>
      <c r="E13" s="347" t="s">
        <v>1397</v>
      </c>
      <c r="F13" s="220">
        <v>280000</v>
      </c>
      <c r="G13" s="216" t="s">
        <v>1398</v>
      </c>
      <c r="H13" s="337" t="s">
        <v>1399</v>
      </c>
      <c r="I13" s="337" t="s">
        <v>1399</v>
      </c>
      <c r="J13" s="172" t="s">
        <v>1400</v>
      </c>
      <c r="K13" s="224" t="s">
        <v>1401</v>
      </c>
      <c r="L13" s="668">
        <v>164498.4</v>
      </c>
      <c r="M13" s="666"/>
      <c r="N13" s="666"/>
      <c r="O13" s="666"/>
      <c r="P13" s="666"/>
      <c r="Q13" s="666"/>
      <c r="R13" s="666"/>
    </row>
    <row r="14" spans="1:18" s="356" customFormat="1" x14ac:dyDescent="0.2">
      <c r="A14" s="239" t="s">
        <v>1402</v>
      </c>
      <c r="B14" s="410">
        <v>43721</v>
      </c>
      <c r="C14" s="242" t="s">
        <v>957</v>
      </c>
      <c r="D14" s="242" t="s">
        <v>1403</v>
      </c>
      <c r="E14" s="239" t="s">
        <v>1404</v>
      </c>
      <c r="F14" s="669">
        <v>43211.55</v>
      </c>
      <c r="G14" s="660" t="s">
        <v>1050</v>
      </c>
      <c r="H14" s="661"/>
      <c r="I14" s="661"/>
      <c r="J14" s="670"/>
      <c r="K14" s="298"/>
      <c r="L14" s="663"/>
      <c r="M14" s="670"/>
      <c r="N14" s="670"/>
      <c r="O14" s="670"/>
      <c r="P14" s="670"/>
      <c r="Q14" s="670"/>
      <c r="R14" s="670"/>
    </row>
    <row r="15" spans="1:18" s="652" customFormat="1" x14ac:dyDescent="0.2">
      <c r="A15" s="762" t="s">
        <v>1405</v>
      </c>
      <c r="B15" s="243">
        <v>42224</v>
      </c>
      <c r="C15" s="763" t="s">
        <v>1406</v>
      </c>
      <c r="D15" s="763" t="s">
        <v>1407</v>
      </c>
      <c r="E15" s="762" t="s">
        <v>1408</v>
      </c>
      <c r="F15" s="764">
        <v>0</v>
      </c>
      <c r="G15" s="343"/>
      <c r="H15" s="605"/>
      <c r="I15" s="605"/>
      <c r="J15" s="190"/>
      <c r="K15" s="246"/>
      <c r="L15" s="741">
        <f>F15-H15</f>
        <v>0</v>
      </c>
      <c r="M15" s="766"/>
      <c r="N15" s="766"/>
      <c r="O15" s="766"/>
      <c r="P15" s="766"/>
      <c r="Q15" s="766"/>
      <c r="R15" s="766"/>
    </row>
    <row r="16" spans="1:18" s="356" customFormat="1" x14ac:dyDescent="0.2">
      <c r="A16" s="239" t="s">
        <v>1409</v>
      </c>
      <c r="B16" s="410">
        <v>42228</v>
      </c>
      <c r="C16" s="242" t="s">
        <v>1410</v>
      </c>
      <c r="D16" s="242" t="s">
        <v>1411</v>
      </c>
      <c r="E16" s="239" t="s">
        <v>1412</v>
      </c>
      <c r="F16" s="659">
        <v>10000</v>
      </c>
      <c r="G16" s="660" t="s">
        <v>1220</v>
      </c>
      <c r="H16" s="661"/>
      <c r="I16" s="661"/>
      <c r="J16" s="670"/>
      <c r="K16" s="298"/>
      <c r="L16" s="663"/>
      <c r="M16" s="670"/>
      <c r="N16" s="670"/>
      <c r="O16" s="670"/>
      <c r="P16" s="670"/>
      <c r="Q16" s="670"/>
      <c r="R16" s="670"/>
    </row>
    <row r="17" spans="1:18" s="652" customFormat="1" x14ac:dyDescent="0.2">
      <c r="A17" s="762" t="s">
        <v>1413</v>
      </c>
      <c r="B17" s="243">
        <v>42351</v>
      </c>
      <c r="C17" s="763" t="s">
        <v>164</v>
      </c>
      <c r="D17" s="763" t="s">
        <v>1414</v>
      </c>
      <c r="E17" s="762" t="s">
        <v>1415</v>
      </c>
      <c r="F17" s="767">
        <v>6020</v>
      </c>
      <c r="G17" s="768" t="s">
        <v>1416</v>
      </c>
      <c r="H17" s="605">
        <v>6020</v>
      </c>
      <c r="I17" s="605">
        <v>6020</v>
      </c>
      <c r="J17" s="665">
        <v>41157</v>
      </c>
      <c r="K17" s="246">
        <v>163099</v>
      </c>
      <c r="L17" s="741">
        <f t="shared" ref="L17:L43" si="1">F17-H17</f>
        <v>0</v>
      </c>
      <c r="M17" s="766"/>
      <c r="N17" s="766"/>
      <c r="O17" s="766"/>
      <c r="P17" s="766"/>
      <c r="Q17" s="766"/>
      <c r="R17" s="766"/>
    </row>
    <row r="18" spans="1:18" s="652" customFormat="1" ht="25.5" x14ac:dyDescent="0.2">
      <c r="A18" s="762" t="s">
        <v>1417</v>
      </c>
      <c r="B18" s="243">
        <v>41670</v>
      </c>
      <c r="C18" s="763" t="s">
        <v>1418</v>
      </c>
      <c r="D18" s="763" t="s">
        <v>1419</v>
      </c>
      <c r="E18" s="762" t="s">
        <v>1420</v>
      </c>
      <c r="F18" s="767">
        <v>1523.34</v>
      </c>
      <c r="G18" s="768" t="s">
        <v>1416</v>
      </c>
      <c r="H18" s="605">
        <v>1523.34</v>
      </c>
      <c r="I18" s="605">
        <v>1523.34</v>
      </c>
      <c r="J18" s="665">
        <v>40932</v>
      </c>
      <c r="K18" s="246">
        <v>105229</v>
      </c>
      <c r="L18" s="741">
        <f t="shared" si="1"/>
        <v>0</v>
      </c>
      <c r="M18" s="766"/>
      <c r="N18" s="766"/>
      <c r="O18" s="766"/>
      <c r="P18" s="766"/>
      <c r="Q18" s="766"/>
      <c r="R18" s="766"/>
    </row>
    <row r="19" spans="1:18" s="652" customFormat="1" ht="25.5" x14ac:dyDescent="0.2">
      <c r="A19" s="762" t="s">
        <v>1421</v>
      </c>
      <c r="B19" s="243">
        <v>42354</v>
      </c>
      <c r="C19" s="763" t="s">
        <v>1422</v>
      </c>
      <c r="D19" s="763" t="s">
        <v>1423</v>
      </c>
      <c r="E19" s="762" t="s">
        <v>1424</v>
      </c>
      <c r="F19" s="767">
        <v>6600</v>
      </c>
      <c r="G19" s="768" t="s">
        <v>1425</v>
      </c>
      <c r="H19" s="605">
        <v>6600</v>
      </c>
      <c r="I19" s="605">
        <v>6600</v>
      </c>
      <c r="J19" s="665">
        <v>40961</v>
      </c>
      <c r="K19" s="246">
        <v>109633</v>
      </c>
      <c r="L19" s="741">
        <f t="shared" si="1"/>
        <v>0</v>
      </c>
      <c r="M19" s="766"/>
      <c r="N19" s="766"/>
      <c r="O19" s="766"/>
      <c r="P19" s="766"/>
      <c r="Q19" s="766"/>
      <c r="R19" s="766"/>
    </row>
    <row r="20" spans="1:18" s="652" customFormat="1" x14ac:dyDescent="0.2">
      <c r="A20" s="762" t="s">
        <v>1426</v>
      </c>
      <c r="B20" s="243">
        <v>42056</v>
      </c>
      <c r="C20" s="763" t="s">
        <v>349</v>
      </c>
      <c r="D20" s="763" t="s">
        <v>1377</v>
      </c>
      <c r="E20" s="762" t="s">
        <v>1378</v>
      </c>
      <c r="F20" s="767">
        <v>15203.64</v>
      </c>
      <c r="G20" s="768" t="s">
        <v>1379</v>
      </c>
      <c r="H20" s="605">
        <v>15203.64</v>
      </c>
      <c r="I20" s="605">
        <v>15203.64</v>
      </c>
      <c r="J20" s="665">
        <v>40716</v>
      </c>
      <c r="K20" s="246">
        <v>46021</v>
      </c>
      <c r="L20" s="741">
        <f t="shared" si="1"/>
        <v>0</v>
      </c>
      <c r="M20" s="766"/>
      <c r="N20" s="766"/>
      <c r="O20" s="766"/>
      <c r="P20" s="766"/>
      <c r="Q20" s="766"/>
      <c r="R20" s="766"/>
    </row>
    <row r="21" spans="1:18" s="652" customFormat="1" x14ac:dyDescent="0.2">
      <c r="A21" s="762" t="s">
        <v>1427</v>
      </c>
      <c r="B21" s="243">
        <v>42323</v>
      </c>
      <c r="C21" s="763" t="s">
        <v>1428</v>
      </c>
      <c r="D21" s="763" t="s">
        <v>1429</v>
      </c>
      <c r="E21" s="762" t="s">
        <v>1430</v>
      </c>
      <c r="F21" s="767">
        <v>6000</v>
      </c>
      <c r="G21" s="768" t="s">
        <v>1431</v>
      </c>
      <c r="H21" s="605">
        <v>6000</v>
      </c>
      <c r="I21" s="605">
        <v>6000</v>
      </c>
      <c r="J21" s="665">
        <v>41152</v>
      </c>
      <c r="K21" s="246">
        <v>162130</v>
      </c>
      <c r="L21" s="741">
        <f t="shared" si="1"/>
        <v>0</v>
      </c>
      <c r="M21" s="766"/>
      <c r="N21" s="766"/>
      <c r="O21" s="766"/>
      <c r="P21" s="766"/>
      <c r="Q21" s="766"/>
      <c r="R21" s="766"/>
    </row>
    <row r="22" spans="1:18" s="356" customFormat="1" ht="25.5" x14ac:dyDescent="0.2">
      <c r="A22" s="239" t="s">
        <v>1432</v>
      </c>
      <c r="B22" s="410">
        <v>42387</v>
      </c>
      <c r="C22" s="242" t="s">
        <v>1433</v>
      </c>
      <c r="D22" s="242" t="s">
        <v>1434</v>
      </c>
      <c r="E22" s="239" t="s">
        <v>1435</v>
      </c>
      <c r="F22" s="659">
        <v>52500</v>
      </c>
      <c r="G22" s="660" t="s">
        <v>1436</v>
      </c>
      <c r="H22" s="661"/>
      <c r="I22" s="661"/>
      <c r="J22" s="670"/>
      <c r="K22" s="298"/>
      <c r="L22" s="663"/>
      <c r="M22" s="670"/>
      <c r="N22" s="670"/>
      <c r="O22" s="670"/>
      <c r="P22" s="670"/>
      <c r="Q22" s="670"/>
      <c r="R22" s="670"/>
    </row>
    <row r="23" spans="1:18" s="652" customFormat="1" x14ac:dyDescent="0.2">
      <c r="A23" s="762" t="s">
        <v>1437</v>
      </c>
      <c r="B23" s="243">
        <v>42269</v>
      </c>
      <c r="C23" s="763" t="s">
        <v>484</v>
      </c>
      <c r="D23" s="763" t="s">
        <v>1438</v>
      </c>
      <c r="E23" s="762" t="s">
        <v>1439</v>
      </c>
      <c r="F23" s="767">
        <v>10000</v>
      </c>
      <c r="G23" s="768" t="s">
        <v>1220</v>
      </c>
      <c r="H23" s="605">
        <v>10000</v>
      </c>
      <c r="I23" s="605">
        <v>10000</v>
      </c>
      <c r="J23" s="665">
        <v>41295</v>
      </c>
      <c r="K23" s="246">
        <v>199788</v>
      </c>
      <c r="L23" s="741">
        <f t="shared" si="1"/>
        <v>0</v>
      </c>
      <c r="M23" s="766"/>
      <c r="N23" s="766"/>
      <c r="O23" s="766"/>
      <c r="P23" s="766"/>
      <c r="Q23" s="766"/>
      <c r="R23" s="766"/>
    </row>
    <row r="24" spans="1:18" s="135" customFormat="1" ht="25.5" x14ac:dyDescent="0.2">
      <c r="A24" s="236" t="s">
        <v>1440</v>
      </c>
      <c r="B24" s="243">
        <v>42512</v>
      </c>
      <c r="C24" s="351" t="s">
        <v>1441</v>
      </c>
      <c r="D24" s="351" t="s">
        <v>1442</v>
      </c>
      <c r="E24" s="236" t="s">
        <v>1211</v>
      </c>
      <c r="F24" s="739">
        <v>720000</v>
      </c>
      <c r="G24" s="343" t="s">
        <v>1443</v>
      </c>
      <c r="H24" s="740">
        <v>720000</v>
      </c>
      <c r="I24" s="740">
        <v>720000</v>
      </c>
      <c r="J24" s="665">
        <v>44075</v>
      </c>
      <c r="K24" s="246">
        <v>1127017</v>
      </c>
      <c r="L24" s="741">
        <f t="shared" si="1"/>
        <v>0</v>
      </c>
      <c r="M24" s="217"/>
      <c r="N24" s="217"/>
      <c r="O24" s="217"/>
      <c r="P24" s="217"/>
      <c r="Q24" s="217"/>
      <c r="R24" s="217"/>
    </row>
    <row r="25" spans="1:18" s="652" customFormat="1" x14ac:dyDescent="0.2">
      <c r="A25" s="762" t="s">
        <v>1444</v>
      </c>
      <c r="B25" s="243">
        <v>42301</v>
      </c>
      <c r="C25" s="763" t="s">
        <v>1445</v>
      </c>
      <c r="D25" s="763" t="s">
        <v>1446</v>
      </c>
      <c r="E25" s="762" t="s">
        <v>1447</v>
      </c>
      <c r="F25" s="767">
        <v>10000</v>
      </c>
      <c r="G25" s="768" t="s">
        <v>216</v>
      </c>
      <c r="H25" s="605">
        <v>10000</v>
      </c>
      <c r="I25" s="605">
        <v>10000</v>
      </c>
      <c r="J25" s="665">
        <v>41373</v>
      </c>
      <c r="K25" s="246">
        <v>229515</v>
      </c>
      <c r="L25" s="741">
        <f t="shared" si="1"/>
        <v>0</v>
      </c>
      <c r="M25" s="766"/>
      <c r="N25" s="766"/>
      <c r="O25" s="766"/>
      <c r="P25" s="766"/>
      <c r="Q25" s="766"/>
      <c r="R25" s="766"/>
    </row>
    <row r="26" spans="1:18" s="356" customFormat="1" ht="25.5" x14ac:dyDescent="0.2">
      <c r="A26" s="239" t="s">
        <v>1448</v>
      </c>
      <c r="B26" s="410">
        <v>43902</v>
      </c>
      <c r="C26" s="242" t="s">
        <v>1449</v>
      </c>
      <c r="D26" s="242" t="s">
        <v>1450</v>
      </c>
      <c r="E26" s="239" t="s">
        <v>1451</v>
      </c>
      <c r="F26" s="659">
        <v>40000</v>
      </c>
      <c r="G26" s="660" t="s">
        <v>1452</v>
      </c>
      <c r="H26" s="661"/>
      <c r="I26" s="661"/>
      <c r="J26" s="670"/>
      <c r="K26" s="298"/>
      <c r="L26" s="663"/>
      <c r="M26" s="670"/>
      <c r="N26" s="670"/>
      <c r="O26" s="670"/>
      <c r="P26" s="670"/>
      <c r="Q26" s="670"/>
      <c r="R26" s="670"/>
    </row>
    <row r="27" spans="1:18" s="652" customFormat="1" x14ac:dyDescent="0.2">
      <c r="A27" s="762" t="s">
        <v>1453</v>
      </c>
      <c r="B27" s="243">
        <v>42282</v>
      </c>
      <c r="C27" s="763" t="s">
        <v>349</v>
      </c>
      <c r="D27" s="763" t="s">
        <v>1454</v>
      </c>
      <c r="E27" s="762" t="s">
        <v>1455</v>
      </c>
      <c r="F27" s="767">
        <v>61632.959999999999</v>
      </c>
      <c r="G27" s="768" t="s">
        <v>1456</v>
      </c>
      <c r="H27" s="605">
        <v>61632.959999999999</v>
      </c>
      <c r="I27" s="605">
        <v>61632.959999999999</v>
      </c>
      <c r="J27" s="665">
        <v>43160</v>
      </c>
      <c r="K27" s="246">
        <v>792671</v>
      </c>
      <c r="L27" s="741">
        <f t="shared" si="1"/>
        <v>0</v>
      </c>
      <c r="M27" s="766"/>
      <c r="N27" s="766"/>
      <c r="O27" s="766"/>
      <c r="P27" s="766"/>
      <c r="Q27" s="766"/>
      <c r="R27" s="766"/>
    </row>
    <row r="28" spans="1:18" s="356" customFormat="1" x14ac:dyDescent="0.2">
      <c r="A28" s="239" t="s">
        <v>1457</v>
      </c>
      <c r="B28" s="410">
        <v>42394</v>
      </c>
      <c r="C28" s="242" t="s">
        <v>484</v>
      </c>
      <c r="D28" s="242" t="s">
        <v>1458</v>
      </c>
      <c r="E28" s="239" t="s">
        <v>1459</v>
      </c>
      <c r="F28" s="659">
        <v>10000</v>
      </c>
      <c r="G28" s="660" t="s">
        <v>1220</v>
      </c>
      <c r="H28" s="661"/>
      <c r="I28" s="661"/>
      <c r="J28" s="670"/>
      <c r="K28" s="298"/>
      <c r="L28" s="663"/>
      <c r="M28" s="670"/>
      <c r="N28" s="670"/>
      <c r="O28" s="670"/>
      <c r="P28" s="670"/>
      <c r="Q28" s="670"/>
      <c r="R28" s="670"/>
    </row>
    <row r="29" spans="1:18" s="652" customFormat="1" x14ac:dyDescent="0.2">
      <c r="A29" s="762" t="s">
        <v>1460</v>
      </c>
      <c r="B29" s="243">
        <v>42917</v>
      </c>
      <c r="C29" s="763" t="s">
        <v>164</v>
      </c>
      <c r="D29" s="763" t="s">
        <v>1461</v>
      </c>
      <c r="E29" s="762" t="s">
        <v>1462</v>
      </c>
      <c r="F29" s="767">
        <v>3848.34</v>
      </c>
      <c r="G29" s="768" t="s">
        <v>1463</v>
      </c>
      <c r="H29" s="605">
        <v>3848.34</v>
      </c>
      <c r="I29" s="605">
        <v>3848.34</v>
      </c>
      <c r="J29" s="665">
        <v>41557</v>
      </c>
      <c r="K29" s="246">
        <v>280070</v>
      </c>
      <c r="L29" s="741">
        <f t="shared" si="1"/>
        <v>0</v>
      </c>
      <c r="M29" s="766"/>
      <c r="N29" s="766"/>
      <c r="O29" s="766"/>
      <c r="P29" s="766"/>
      <c r="Q29" s="766"/>
      <c r="R29" s="766"/>
    </row>
    <row r="30" spans="1:18" s="135" customFormat="1" x14ac:dyDescent="0.2">
      <c r="A30" s="349" t="s">
        <v>1464</v>
      </c>
      <c r="B30" s="654">
        <v>42486</v>
      </c>
      <c r="C30" s="173" t="s">
        <v>1275</v>
      </c>
      <c r="D30" s="173" t="s">
        <v>1465</v>
      </c>
      <c r="E30" s="347" t="s">
        <v>1466</v>
      </c>
      <c r="F30" s="220">
        <v>50000</v>
      </c>
      <c r="G30" s="216" t="s">
        <v>1163</v>
      </c>
      <c r="H30" s="671"/>
      <c r="I30" s="671"/>
      <c r="J30" s="217"/>
      <c r="K30" s="158"/>
      <c r="L30" s="668">
        <f t="shared" si="1"/>
        <v>50000</v>
      </c>
      <c r="M30" s="217"/>
      <c r="N30" s="217"/>
      <c r="O30" s="217"/>
      <c r="P30" s="217"/>
      <c r="Q30" s="217"/>
      <c r="R30" s="217"/>
    </row>
    <row r="31" spans="1:18" s="356" customFormat="1" x14ac:dyDescent="0.2">
      <c r="A31" s="239" t="s">
        <v>1467</v>
      </c>
      <c r="B31" s="410">
        <v>43104</v>
      </c>
      <c r="C31" s="242" t="s">
        <v>1468</v>
      </c>
      <c r="D31" s="242" t="s">
        <v>1469</v>
      </c>
      <c r="E31" s="239" t="s">
        <v>1470</v>
      </c>
      <c r="F31" s="659">
        <v>22401.85</v>
      </c>
      <c r="G31" s="660" t="s">
        <v>1220</v>
      </c>
      <c r="H31" s="661"/>
      <c r="I31" s="661"/>
      <c r="J31" s="670"/>
      <c r="K31" s="298"/>
      <c r="L31" s="663"/>
      <c r="M31" s="670"/>
      <c r="N31" s="670"/>
      <c r="O31" s="670"/>
      <c r="P31" s="670"/>
      <c r="Q31" s="670"/>
      <c r="R31" s="670"/>
    </row>
    <row r="32" spans="1:18" s="356" customFormat="1" x14ac:dyDescent="0.2">
      <c r="A32" s="239" t="s">
        <v>1471</v>
      </c>
      <c r="B32" s="410">
        <v>42486</v>
      </c>
      <c r="C32" s="242" t="s">
        <v>349</v>
      </c>
      <c r="D32" s="242" t="s">
        <v>1472</v>
      </c>
      <c r="E32" s="239" t="s">
        <v>1473</v>
      </c>
      <c r="F32" s="659">
        <v>337512.05</v>
      </c>
      <c r="G32" s="660" t="s">
        <v>1474</v>
      </c>
      <c r="H32" s="661"/>
      <c r="I32" s="661"/>
      <c r="J32" s="670"/>
      <c r="K32" s="298"/>
      <c r="L32" s="663"/>
      <c r="M32" s="670"/>
      <c r="N32" s="670"/>
      <c r="O32" s="670"/>
      <c r="P32" s="670"/>
      <c r="Q32" s="670"/>
      <c r="R32" s="670"/>
    </row>
    <row r="33" spans="1:18" s="356" customFormat="1" x14ac:dyDescent="0.2">
      <c r="A33" s="239" t="s">
        <v>1475</v>
      </c>
      <c r="B33" s="410">
        <v>42343</v>
      </c>
      <c r="C33" s="242" t="s">
        <v>349</v>
      </c>
      <c r="D33" s="242" t="s">
        <v>1476</v>
      </c>
      <c r="E33" s="239" t="s">
        <v>1477</v>
      </c>
      <c r="F33" s="659">
        <v>10000</v>
      </c>
      <c r="G33" s="660" t="s">
        <v>1220</v>
      </c>
      <c r="H33" s="661"/>
      <c r="I33" s="661"/>
      <c r="J33" s="670"/>
      <c r="K33" s="298"/>
      <c r="L33" s="663"/>
      <c r="M33" s="670"/>
      <c r="N33" s="670"/>
      <c r="O33" s="670"/>
      <c r="P33" s="670"/>
      <c r="Q33" s="670"/>
      <c r="R33" s="670"/>
    </row>
    <row r="34" spans="1:18" s="652" customFormat="1" x14ac:dyDescent="0.2">
      <c r="A34" s="762" t="s">
        <v>1478</v>
      </c>
      <c r="B34" s="243">
        <v>42351</v>
      </c>
      <c r="C34" s="672" t="s">
        <v>1479</v>
      </c>
      <c r="D34" s="763" t="s">
        <v>1480</v>
      </c>
      <c r="E34" s="762" t="s">
        <v>1481</v>
      </c>
      <c r="F34" s="767">
        <v>0</v>
      </c>
      <c r="G34" s="768"/>
      <c r="H34" s="605"/>
      <c r="I34" s="605"/>
      <c r="J34" s="190"/>
      <c r="K34" s="246"/>
      <c r="L34" s="741">
        <f t="shared" si="1"/>
        <v>0</v>
      </c>
      <c r="M34" s="766"/>
      <c r="N34" s="766"/>
      <c r="O34" s="766"/>
      <c r="P34" s="766"/>
      <c r="Q34" s="766"/>
      <c r="R34" s="766"/>
    </row>
    <row r="35" spans="1:18" s="652" customFormat="1" x14ac:dyDescent="0.2">
      <c r="A35" s="762" t="s">
        <v>1482</v>
      </c>
      <c r="B35" s="243">
        <v>42420</v>
      </c>
      <c r="C35" s="763" t="s">
        <v>362</v>
      </c>
      <c r="D35" s="763" t="s">
        <v>1483</v>
      </c>
      <c r="E35" s="762" t="s">
        <v>1484</v>
      </c>
      <c r="F35" s="673">
        <v>0</v>
      </c>
      <c r="G35" s="768"/>
      <c r="H35" s="605"/>
      <c r="I35" s="605"/>
      <c r="J35" s="190"/>
      <c r="K35" s="246"/>
      <c r="L35" s="741">
        <f t="shared" si="1"/>
        <v>0</v>
      </c>
      <c r="M35" s="766"/>
      <c r="N35" s="766"/>
      <c r="O35" s="766"/>
      <c r="P35" s="766"/>
      <c r="Q35" s="766"/>
      <c r="R35" s="766"/>
    </row>
    <row r="36" spans="1:18" s="652" customFormat="1" x14ac:dyDescent="0.2">
      <c r="A36" s="762" t="s">
        <v>1485</v>
      </c>
      <c r="B36" s="243">
        <v>42486</v>
      </c>
      <c r="C36" s="763" t="s">
        <v>1486</v>
      </c>
      <c r="D36" s="763" t="s">
        <v>1487</v>
      </c>
      <c r="E36" s="762" t="s">
        <v>1488</v>
      </c>
      <c r="F36" s="767">
        <v>1921</v>
      </c>
      <c r="G36" s="674" t="s">
        <v>1489</v>
      </c>
      <c r="H36" s="605">
        <v>1921</v>
      </c>
      <c r="I36" s="605">
        <v>1921</v>
      </c>
      <c r="J36" s="665">
        <v>41264</v>
      </c>
      <c r="K36" s="246">
        <v>196413</v>
      </c>
      <c r="L36" s="741">
        <f t="shared" si="1"/>
        <v>0</v>
      </c>
      <c r="M36" s="766"/>
      <c r="N36" s="766"/>
      <c r="O36" s="766"/>
      <c r="P36" s="766"/>
      <c r="Q36" s="766"/>
      <c r="R36" s="766"/>
    </row>
    <row r="37" spans="1:18" s="356" customFormat="1" ht="25.5" x14ac:dyDescent="0.2">
      <c r="A37" s="239" t="s">
        <v>1490</v>
      </c>
      <c r="B37" s="410">
        <v>43918</v>
      </c>
      <c r="C37" s="242" t="s">
        <v>1491</v>
      </c>
      <c r="D37" s="242" t="s">
        <v>1492</v>
      </c>
      <c r="E37" s="239" t="s">
        <v>1493</v>
      </c>
      <c r="F37" s="659">
        <v>57750</v>
      </c>
      <c r="G37" s="660" t="s">
        <v>1494</v>
      </c>
      <c r="H37" s="661"/>
      <c r="I37" s="661"/>
      <c r="J37" s="670"/>
      <c r="K37" s="298"/>
      <c r="L37" s="663"/>
      <c r="M37" s="670"/>
      <c r="N37" s="670"/>
      <c r="O37" s="670"/>
      <c r="P37" s="670"/>
      <c r="Q37" s="670"/>
      <c r="R37" s="670"/>
    </row>
    <row r="38" spans="1:18" s="652" customFormat="1" x14ac:dyDescent="0.2">
      <c r="A38" s="762" t="s">
        <v>1495</v>
      </c>
      <c r="B38" s="243">
        <v>42375</v>
      </c>
      <c r="C38" s="763" t="s">
        <v>484</v>
      </c>
      <c r="D38" s="763" t="s">
        <v>1496</v>
      </c>
      <c r="E38" s="762" t="s">
        <v>1497</v>
      </c>
      <c r="F38" s="767">
        <v>10000</v>
      </c>
      <c r="G38" s="674" t="s">
        <v>1220</v>
      </c>
      <c r="H38" s="605">
        <v>10000</v>
      </c>
      <c r="I38" s="605">
        <v>10000</v>
      </c>
      <c r="J38" s="665">
        <v>42416</v>
      </c>
      <c r="K38" s="246">
        <v>530992</v>
      </c>
      <c r="L38" s="741">
        <f t="shared" si="1"/>
        <v>0</v>
      </c>
      <c r="M38" s="766"/>
      <c r="N38" s="766"/>
      <c r="O38" s="766"/>
      <c r="P38" s="766"/>
      <c r="Q38" s="766"/>
      <c r="R38" s="766"/>
    </row>
    <row r="39" spans="1:18" s="652" customFormat="1" x14ac:dyDescent="0.2">
      <c r="A39" s="762" t="s">
        <v>1498</v>
      </c>
      <c r="B39" s="243">
        <v>42375</v>
      </c>
      <c r="C39" s="672" t="s">
        <v>484</v>
      </c>
      <c r="D39" s="763" t="s">
        <v>1499</v>
      </c>
      <c r="E39" s="762" t="s">
        <v>1500</v>
      </c>
      <c r="F39" s="767">
        <v>7500</v>
      </c>
      <c r="G39" s="674" t="s">
        <v>1220</v>
      </c>
      <c r="H39" s="605">
        <v>7500</v>
      </c>
      <c r="I39" s="605">
        <v>7500</v>
      </c>
      <c r="J39" s="665">
        <v>40949</v>
      </c>
      <c r="K39" s="246">
        <v>108007</v>
      </c>
      <c r="L39" s="741">
        <f t="shared" si="1"/>
        <v>0</v>
      </c>
      <c r="M39" s="766"/>
      <c r="N39" s="766"/>
      <c r="O39" s="766"/>
      <c r="P39" s="766"/>
      <c r="Q39" s="766"/>
      <c r="R39" s="766"/>
    </row>
    <row r="40" spans="1:18" s="652" customFormat="1" x14ac:dyDescent="0.2">
      <c r="A40" s="762" t="s">
        <v>1501</v>
      </c>
      <c r="B40" s="243">
        <v>42534</v>
      </c>
      <c r="C40" s="763" t="s">
        <v>496</v>
      </c>
      <c r="D40" s="763" t="s">
        <v>1502</v>
      </c>
      <c r="E40" s="762" t="s">
        <v>1503</v>
      </c>
      <c r="F40" s="767">
        <v>20000</v>
      </c>
      <c r="G40" s="674" t="s">
        <v>1050</v>
      </c>
      <c r="H40" s="605">
        <v>20000</v>
      </c>
      <c r="I40" s="605">
        <v>20000</v>
      </c>
      <c r="J40" s="665">
        <v>41449</v>
      </c>
      <c r="K40" s="246">
        <v>240772</v>
      </c>
      <c r="L40" s="741">
        <f t="shared" si="1"/>
        <v>0</v>
      </c>
      <c r="M40" s="766"/>
      <c r="N40" s="766"/>
      <c r="O40" s="766"/>
      <c r="P40" s="766"/>
      <c r="Q40" s="766"/>
      <c r="R40" s="766"/>
    </row>
    <row r="41" spans="1:18" s="652" customFormat="1" x14ac:dyDescent="0.2">
      <c r="A41" s="762" t="s">
        <v>1504</v>
      </c>
      <c r="B41" s="243">
        <v>41774</v>
      </c>
      <c r="C41" s="763" t="s">
        <v>164</v>
      </c>
      <c r="D41" s="763" t="s">
        <v>1505</v>
      </c>
      <c r="E41" s="762" t="s">
        <v>1506</v>
      </c>
      <c r="F41" s="767">
        <v>2000</v>
      </c>
      <c r="G41" s="674" t="s">
        <v>1220</v>
      </c>
      <c r="H41" s="605">
        <v>2000</v>
      </c>
      <c r="I41" s="605">
        <v>2000</v>
      </c>
      <c r="J41" s="665">
        <v>41243</v>
      </c>
      <c r="K41" s="246">
        <v>192765</v>
      </c>
      <c r="L41" s="741">
        <f t="shared" si="1"/>
        <v>0</v>
      </c>
      <c r="M41" s="766"/>
      <c r="N41" s="766"/>
      <c r="O41" s="766"/>
      <c r="P41" s="766"/>
      <c r="Q41" s="766"/>
      <c r="R41" s="766"/>
    </row>
    <row r="42" spans="1:18" s="356" customFormat="1" ht="17.25" customHeight="1" x14ac:dyDescent="0.2">
      <c r="A42" s="239" t="s">
        <v>1372</v>
      </c>
      <c r="B42" s="410">
        <v>42108</v>
      </c>
      <c r="C42" s="242" t="s">
        <v>1275</v>
      </c>
      <c r="D42" s="242" t="s">
        <v>1373</v>
      </c>
      <c r="E42" s="239" t="s">
        <v>1374</v>
      </c>
      <c r="F42" s="659">
        <v>40920</v>
      </c>
      <c r="G42" s="660" t="s">
        <v>1375</v>
      </c>
      <c r="H42" s="661"/>
      <c r="I42" s="661"/>
      <c r="J42" s="670"/>
      <c r="K42" s="298"/>
      <c r="L42" s="663"/>
      <c r="M42" s="670"/>
      <c r="N42" s="670"/>
      <c r="O42" s="670"/>
      <c r="P42" s="670"/>
      <c r="Q42" s="670"/>
      <c r="R42" s="670"/>
    </row>
    <row r="43" spans="1:18" s="652" customFormat="1" x14ac:dyDescent="0.2">
      <c r="A43" s="762" t="s">
        <v>1380</v>
      </c>
      <c r="B43" s="243">
        <v>42135</v>
      </c>
      <c r="C43" s="763" t="s">
        <v>349</v>
      </c>
      <c r="D43" s="763" t="s">
        <v>405</v>
      </c>
      <c r="E43" s="762" t="s">
        <v>1381</v>
      </c>
      <c r="F43" s="767">
        <v>6063.8</v>
      </c>
      <c r="G43" s="674" t="s">
        <v>1379</v>
      </c>
      <c r="H43" s="605">
        <v>6063.8</v>
      </c>
      <c r="I43" s="605">
        <v>6063.8</v>
      </c>
      <c r="J43" s="665">
        <v>41311</v>
      </c>
      <c r="K43" s="246">
        <v>204250</v>
      </c>
      <c r="L43" s="741">
        <f t="shared" si="1"/>
        <v>0</v>
      </c>
      <c r="M43" s="766"/>
      <c r="N43" s="766"/>
      <c r="O43" s="766"/>
      <c r="P43" s="766"/>
      <c r="Q43" s="766"/>
      <c r="R43" s="766"/>
    </row>
    <row r="44" spans="1:18" s="356" customFormat="1" x14ac:dyDescent="0.2">
      <c r="A44" s="239" t="s">
        <v>1467</v>
      </c>
      <c r="B44" s="410">
        <v>43104</v>
      </c>
      <c r="C44" s="242" t="s">
        <v>1468</v>
      </c>
      <c r="D44" s="242" t="s">
        <v>1469</v>
      </c>
      <c r="E44" s="239" t="s">
        <v>1470</v>
      </c>
      <c r="F44" s="659">
        <v>22401.85</v>
      </c>
      <c r="G44" s="660" t="s">
        <v>1220</v>
      </c>
      <c r="H44" s="661"/>
      <c r="I44" s="661"/>
      <c r="J44" s="670"/>
      <c r="K44" s="298"/>
      <c r="L44" s="663"/>
      <c r="M44" s="670"/>
      <c r="N44" s="670"/>
      <c r="O44" s="670"/>
      <c r="P44" s="670"/>
      <c r="Q44" s="670"/>
      <c r="R44" s="670"/>
    </row>
    <row r="45" spans="1:18" s="356" customFormat="1" ht="25.5" x14ac:dyDescent="0.2">
      <c r="A45" s="675" t="s">
        <v>1507</v>
      </c>
      <c r="B45" s="655">
        <v>43256</v>
      </c>
      <c r="C45" s="676" t="s">
        <v>1508</v>
      </c>
      <c r="D45" s="676" t="s">
        <v>1509</v>
      </c>
      <c r="E45" s="675" t="s">
        <v>1510</v>
      </c>
      <c r="F45" s="677">
        <v>39596.15</v>
      </c>
      <c r="G45" s="678" t="s">
        <v>1511</v>
      </c>
      <c r="H45" s="679"/>
      <c r="I45" s="679"/>
      <c r="J45" s="680"/>
      <c r="K45" s="681"/>
      <c r="L45" s="682"/>
      <c r="M45" s="670"/>
      <c r="N45" s="670"/>
      <c r="O45" s="670"/>
      <c r="P45" s="670"/>
      <c r="Q45" s="670"/>
      <c r="R45" s="670"/>
    </row>
    <row r="46" spans="1:18" s="356" customFormat="1" x14ac:dyDescent="0.2">
      <c r="A46" s="683"/>
      <c r="B46" s="656"/>
      <c r="C46" s="684"/>
      <c r="D46" s="684"/>
      <c r="E46" s="683"/>
      <c r="F46" s="685"/>
      <c r="G46" s="686"/>
      <c r="H46" s="687"/>
      <c r="I46" s="687"/>
      <c r="J46" s="688"/>
      <c r="K46" s="689"/>
      <c r="L46" s="690"/>
      <c r="M46" s="691"/>
      <c r="N46" s="691"/>
      <c r="O46" s="691"/>
      <c r="P46" s="691"/>
      <c r="Q46" s="691"/>
      <c r="R46" s="691"/>
    </row>
    <row r="47" spans="1:18" s="398" customFormat="1" ht="25.5" customHeight="1" x14ac:dyDescent="0.2">
      <c r="A47" s="692" t="s">
        <v>1512</v>
      </c>
      <c r="B47" s="657"/>
      <c r="C47" s="693"/>
      <c r="D47" s="693"/>
      <c r="E47" s="692"/>
      <c r="F47" s="694"/>
      <c r="G47" s="693"/>
      <c r="H47" s="695"/>
      <c r="I47" s="695"/>
      <c r="J47" s="692"/>
      <c r="K47" s="696"/>
      <c r="L47" s="697">
        <f>L45+L44+L43+L42+L41+L40+L39+L38+L37+L36+L35+L34+L33+L32+L31+L30+L29+L28+L27+L26+L25+L24+L23+L22+L21+L20+L19+L18+L17+L16+L15+L14+L13+L12+L11+L10+L9+L8+L7</f>
        <v>214498.4</v>
      </c>
      <c r="M47" s="698"/>
      <c r="N47" s="698"/>
      <c r="O47" s="698"/>
      <c r="P47" s="698"/>
      <c r="Q47" s="698"/>
      <c r="R47" s="698"/>
    </row>
    <row r="48" spans="1:18" x14ac:dyDescent="0.2">
      <c r="A48" s="769"/>
      <c r="B48" s="278"/>
      <c r="C48" s="770"/>
      <c r="D48" s="770"/>
      <c r="E48" s="769"/>
      <c r="F48" s="771"/>
      <c r="G48" s="770"/>
      <c r="H48" s="772"/>
      <c r="I48" s="772"/>
      <c r="J48" s="773"/>
      <c r="K48" s="774"/>
      <c r="L48" s="188"/>
      <c r="M48" s="769"/>
      <c r="N48" s="769"/>
      <c r="O48" s="769"/>
      <c r="P48" s="769"/>
      <c r="Q48" s="769"/>
      <c r="R48" s="769"/>
    </row>
    <row r="49" spans="8:11" x14ac:dyDescent="0.2">
      <c r="H49" s="772"/>
      <c r="I49" s="772"/>
      <c r="J49" s="773"/>
      <c r="K49" s="214"/>
    </row>
  </sheetData>
  <sheetProtection sheet="1" objects="1" scenarios="1"/>
  <mergeCells count="19">
    <mergeCell ref="Q4:Q5"/>
    <mergeCell ref="R4:R5"/>
    <mergeCell ref="A1:R1"/>
    <mergeCell ref="A2:R2"/>
    <mergeCell ref="A3:D3"/>
    <mergeCell ref="H4:H5"/>
    <mergeCell ref="G4:G5"/>
    <mergeCell ref="F4:F5"/>
    <mergeCell ref="A4:A5"/>
    <mergeCell ref="L4:L5"/>
    <mergeCell ref="M4:M5"/>
    <mergeCell ref="N4:N5"/>
    <mergeCell ref="O4:O5"/>
    <mergeCell ref="I3:K4"/>
    <mergeCell ref="E4:E5"/>
    <mergeCell ref="D4:D5"/>
    <mergeCell ref="C4:C5"/>
    <mergeCell ref="B4:B5"/>
    <mergeCell ref="P4:P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811221E81F7F34BA0DD9CE9C40718E6" ma:contentTypeVersion="16" ma:contentTypeDescription="Create a new document." ma:contentTypeScope="" ma:versionID="8751cdf6543202ee342245122229f0d4">
  <xsd:schema xmlns:xsd="http://www.w3.org/2001/XMLSchema" xmlns:xs="http://www.w3.org/2001/XMLSchema" xmlns:p="http://schemas.microsoft.com/office/2006/metadata/properties" xmlns:ns2="ac808187-f029-43e6-85a2-78a0e9f9625c" xmlns:ns3="4cd468ff-0929-42db-b09e-c2651287ce53" targetNamespace="http://schemas.microsoft.com/office/2006/metadata/properties" ma:root="true" ma:fieldsID="a01f407a22a67180a2dbd07ac7223db1" ns2:_="" ns3:_="">
    <xsd:import namespace="ac808187-f029-43e6-85a2-78a0e9f9625c"/>
    <xsd:import namespace="4cd468ff-0929-42db-b09e-c2651287ce5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OCR" minOccurs="0"/>
                <xsd:element ref="ns2:MediaServiceLocation" minOccurs="0"/>
                <xsd:element ref="ns3:SharedWithUsers" minOccurs="0"/>
                <xsd:element ref="ns3:SharedWithDetails" minOccurs="0"/>
                <xsd:element ref="ns2:_Flow_SignoffStatu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808187-f029-43e6-85a2-78a0e9f962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291c723-af4c-4cec-b6f0-ff9ddea6eb2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d468ff-0929-42db-b09e-c2651287ce5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301973c-d584-409a-a1bf-ad49168d8bcc}" ma:internalName="TaxCatchAll" ma:showField="CatchAllData" ma:web="4cd468ff-0929-42db-b09e-c2651287ce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ac808187-f029-43e6-85a2-78a0e9f9625c" xsi:nil="true"/>
    <TaxCatchAll xmlns="4cd468ff-0929-42db-b09e-c2651287ce53" xsi:nil="true"/>
    <lcf76f155ced4ddcb4097134ff3c332f xmlns="ac808187-f029-43e6-85a2-78a0e9f9625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2CF2A8B-9072-422B-B04F-2B986AACB265}">
  <ds:schemaRefs>
    <ds:schemaRef ds:uri="http://schemas.microsoft.com/sharepoint/v3/contenttype/forms"/>
  </ds:schemaRefs>
</ds:datastoreItem>
</file>

<file path=customXml/itemProps2.xml><?xml version="1.0" encoding="utf-8"?>
<ds:datastoreItem xmlns:ds="http://schemas.openxmlformats.org/officeDocument/2006/customXml" ds:itemID="{A06B9650-F3A7-4B44-BC58-C5DCE2C7F2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808187-f029-43e6-85a2-78a0e9f9625c"/>
    <ds:schemaRef ds:uri="4cd468ff-0929-42db-b09e-c2651287ce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13736D-5E51-4660-8F94-A70D5AB3CD0D}">
  <ds:schemaRefs>
    <ds:schemaRef ds:uri="http://purl.org/dc/elements/1.1/"/>
    <ds:schemaRef ds:uri="http://schemas.microsoft.com/office/2006/metadata/properties"/>
    <ds:schemaRef ds:uri="4cd468ff-0929-42db-b09e-c2651287ce53"/>
    <ds:schemaRef ds:uri="http://schemas.openxmlformats.org/package/2006/metadata/core-properties"/>
    <ds:schemaRef ds:uri="ac808187-f029-43e6-85a2-78a0e9f9625c"/>
    <ds:schemaRef ds:uri="http://purl.org/dc/term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38</vt:i4>
      </vt:variant>
    </vt:vector>
  </HeadingPairs>
  <TitlesOfParts>
    <vt:vector size="49" baseType="lpstr">
      <vt:lpstr>2019</vt:lpstr>
      <vt:lpstr>2018</vt:lpstr>
      <vt:lpstr>2017</vt:lpstr>
      <vt:lpstr>2016</vt:lpstr>
      <vt:lpstr>2015</vt:lpstr>
      <vt:lpstr>2014</vt:lpstr>
      <vt:lpstr>2013</vt:lpstr>
      <vt:lpstr>2012</vt:lpstr>
      <vt:lpstr>2011</vt:lpstr>
      <vt:lpstr>2010</vt:lpstr>
      <vt:lpstr>2007</vt:lpstr>
      <vt:lpstr>Appeal_against_planning_arbitrator_decision__Y_N</vt:lpstr>
      <vt:lpstr>contact_email_DOP_NSW</vt:lpstr>
      <vt:lpstr>contact_email_DOP_SEPP</vt:lpstr>
      <vt:lpstr>contact_name_DOP_NSW</vt:lpstr>
      <vt:lpstr>contact_name_DOP_SEPP</vt:lpstr>
      <vt:lpstr>contact_phone_DOP_NSW</vt:lpstr>
      <vt:lpstr>contact_phone_DOP_SEPP</vt:lpstr>
      <vt:lpstr>council_const_cert_issued</vt:lpstr>
      <vt:lpstr>council_name_DOP_NSW</vt:lpstr>
      <vt:lpstr>council_name_DOP_SEPP</vt:lpstr>
      <vt:lpstr>council_occ_cert_issued</vt:lpstr>
      <vt:lpstr>council_strata_cert_issued</vt:lpstr>
      <vt:lpstr>council_subdiv_cert_issued</vt:lpstr>
      <vt:lpstr>da_tracking_name</vt:lpstr>
      <vt:lpstr>end_date_DOP_NSW</vt:lpstr>
      <vt:lpstr>end_date_DOP_SEPP</vt:lpstr>
      <vt:lpstr>'Address Fields'!Print_Area</vt:lpstr>
      <vt:lpstr>GCD_DOP_NSW!Print_Area</vt:lpstr>
      <vt:lpstr>GCD_DOP_SEPP!Print_Area</vt:lpstr>
      <vt:lpstr>'Legal Appeals'!Print_Area</vt:lpstr>
      <vt:lpstr>'Unit Record Data'!Print_Area</vt:lpstr>
      <vt:lpstr>private_const_cert_issued</vt:lpstr>
      <vt:lpstr>private_occ_cert_issued</vt:lpstr>
      <vt:lpstr>private_strata_cert_issued</vt:lpstr>
      <vt:lpstr>private_subdiv_cert_issued</vt:lpstr>
      <vt:lpstr>public_da_tracking_name</vt:lpstr>
      <vt:lpstr>staff_count</vt:lpstr>
      <vt:lpstr>start_date_DOP_NSW</vt:lpstr>
      <vt:lpstr>start_date_DOP_SEPP</vt:lpstr>
      <vt:lpstr>total_variations</vt:lpstr>
      <vt:lpstr>undet_appeal_count_end</vt:lpstr>
      <vt:lpstr>undet_appeal_count_start</vt:lpstr>
      <vt:lpstr>undet_da_count_end</vt:lpstr>
      <vt:lpstr>undet_da_count_start</vt:lpstr>
      <vt:lpstr>undet_s96_count_end</vt:lpstr>
      <vt:lpstr>undet_s96_count_start</vt:lpstr>
      <vt:lpstr>undet_s96d_count_end</vt:lpstr>
      <vt:lpstr>undet_s96d_count_start</vt:lpstr>
    </vt:vector>
  </TitlesOfParts>
  <Manager/>
  <Company>Civica Pty Limited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Civica Pty Limited</dc:creator>
  <cp:keywords/>
  <dc:description/>
  <cp:lastModifiedBy>Leonie Meurant</cp:lastModifiedBy>
  <cp:revision/>
  <dcterms:created xsi:type="dcterms:W3CDTF">2003-09-15T22:30:24Z</dcterms:created>
  <dcterms:modified xsi:type="dcterms:W3CDTF">2023-01-03T22:22:58Z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WDocAuthor">
    <vt:lpwstr/>
  </property>
  <property fmtid="{D5CDD505-2E9C-101B-9397-08002B2CF9AE}" pid="3" name="DWDocClass">
    <vt:lpwstr/>
  </property>
  <property fmtid="{D5CDD505-2E9C-101B-9397-08002B2CF9AE}" pid="4" name="DWDocClassId">
    <vt:lpwstr/>
  </property>
  <property fmtid="{D5CDD505-2E9C-101B-9397-08002B2CF9AE}" pid="5" name="DWDocPrecis">
    <vt:lpwstr/>
  </property>
  <property fmtid="{D5CDD505-2E9C-101B-9397-08002B2CF9AE}" pid="6" name="DWDocNo">
    <vt:lpwstr/>
  </property>
  <property fmtid="{D5CDD505-2E9C-101B-9397-08002B2CF9AE}" pid="7" name="DWDocSetID">
    <vt:lpwstr/>
  </property>
  <property fmtid="{D5CDD505-2E9C-101B-9397-08002B2CF9AE}" pid="8" name="DWDocType">
    <vt:lpwstr/>
  </property>
  <property fmtid="{D5CDD505-2E9C-101B-9397-08002B2CF9AE}" pid="9" name="DWDocVersion">
    <vt:lpwstr/>
  </property>
  <property fmtid="{D5CDD505-2E9C-101B-9397-08002B2CF9AE}" pid="10" name="ContentTypeId">
    <vt:lpwstr>0x010100D811221E81F7F34BA0DD9CE9C40718E6</vt:lpwstr>
  </property>
  <property fmtid="{D5CDD505-2E9C-101B-9397-08002B2CF9AE}" pid="11" name="MediaServiceImageTags">
    <vt:lpwstr/>
  </property>
</Properties>
</file>